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<sst xmlns="http://schemas.openxmlformats.org/spreadsheetml/2006/main" count="381" uniqueCount="173">
  <si>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</si>
  <si>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</si>
  <si>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</si>
  <si>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</si>
  <si>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</si>
  <si>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</si>
  <si>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</si>
  <si>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</si>
  <si>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</si>
  <si>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</si>
  <si>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</si>
  <si>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</si>
  <si>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</si>
  <si>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</si>
  <si>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</si>
  <si>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</si>
  <si>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</si>
  <si>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</si>
  <si>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</si>
  <si>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</si>
  <si>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</si>
  <si>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</si>
  <si>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</si>
  <si>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</si>
  <si>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</si>
  <si>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</si>
  <si>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</si>
  <si>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</si>
  <si>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</si>
  <si>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</si>
  <si>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</si>
  <si>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</si>
  <si>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</si>
  <si>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</si>
  <si>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</si>
  <si>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</si>
  <si>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</si>
  <si>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</si>
  <si>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</si>
  <si>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</si>
  <si>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</si>
  <si>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</si>
  <si>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</si>
  <si>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</si>
  <si>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 xml:space="preserve">Lanes:  </t>
  </si>
  <si>
    <t>High Game</t>
  </si>
  <si>
    <t>Total Brackets</t>
  </si>
  <si>
    <t>U18 Boys Junior Gold</t>
  </si>
  <si>
    <t>U18 Junior Gold Girls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</si>
  <si>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</si>
  <si>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</si>
  <si>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</si>
  <si>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</si>
  <si>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</si>
  <si>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</si>
  <si>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</si>
  <si>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</si>
  <si>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</si>
  <si>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</si>
  <si>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Place</t>
  </si>
  <si>
    <t>Bowler</t>
  </si>
  <si>
    <t>Hometown</t>
  </si>
  <si>
    <t>Won</t>
  </si>
  <si>
    <t>Wagner's Lanes</t>
  </si>
  <si>
    <t>Sunday October 1, 2023</t>
  </si>
  <si>
    <t>Alivia Baskin</t>
  </si>
  <si>
    <t>Elk Mound, WI</t>
  </si>
  <si>
    <t>Austin Boex</t>
  </si>
  <si>
    <t>Green Bay, WI</t>
  </si>
  <si>
    <t>Maddox Brown</t>
  </si>
  <si>
    <t>Topher Cieszynski</t>
  </si>
  <si>
    <t>Omro, WI</t>
  </si>
  <si>
    <t>Wyatt Dickinson</t>
  </si>
  <si>
    <t>Weston, WI</t>
  </si>
  <si>
    <t>Anthony Hanse</t>
  </si>
  <si>
    <t>Merrill, WI</t>
  </si>
  <si>
    <t>Wittenberg, WI</t>
  </si>
  <si>
    <t>Grant Hanson</t>
  </si>
  <si>
    <t>Noah Hanson</t>
  </si>
  <si>
    <t>Hudson, WI</t>
  </si>
  <si>
    <t>Derek Hayes</t>
  </si>
  <si>
    <t>Madison, WI</t>
  </si>
  <si>
    <t>Trae Henrichsmeyer</t>
  </si>
  <si>
    <t>Eau Claire, WI</t>
  </si>
  <si>
    <t>Kasey Hughes</t>
  </si>
  <si>
    <t>Hatley, WI</t>
  </si>
  <si>
    <t>Bill Hunsicker</t>
  </si>
  <si>
    <t>Sun Prairie, WI</t>
  </si>
  <si>
    <t>Brady Jaecks</t>
  </si>
  <si>
    <t>Abigail Jensen</t>
  </si>
  <si>
    <t>Evertt Kallio</t>
  </si>
  <si>
    <t>Rice Lake, WI</t>
  </si>
  <si>
    <t>Landon Kelling</t>
  </si>
  <si>
    <t>Jayden Kenney</t>
  </si>
  <si>
    <t>Muskego, WI</t>
  </si>
  <si>
    <t>Kayden Klement</t>
  </si>
  <si>
    <t>Ian Kloss</t>
  </si>
  <si>
    <t>Ethan Krause</t>
  </si>
  <si>
    <t>Chippewa Falls, WI</t>
  </si>
  <si>
    <t>Mackenzie Krause</t>
  </si>
  <si>
    <t>Spencer Lange</t>
  </si>
  <si>
    <t>Lucas Martin</t>
  </si>
  <si>
    <t>Holmen, WI</t>
  </si>
  <si>
    <t>Devin McKiski</t>
  </si>
  <si>
    <t>Marshfield, WI</t>
  </si>
  <si>
    <t>Brenton Peters</t>
  </si>
  <si>
    <t>Wausau, WI</t>
  </si>
  <si>
    <t>Maxwell Petersen</t>
  </si>
  <si>
    <t>Portage, WI</t>
  </si>
  <si>
    <t>Megyn Prochaska</t>
  </si>
  <si>
    <t>Watertown, WI</t>
  </si>
  <si>
    <t>Rylee Schwartz</t>
  </si>
  <si>
    <t>North Fond du Lac, WI</t>
  </si>
  <si>
    <t>Aiden Scott</t>
  </si>
  <si>
    <t>Nolan Selnes</t>
  </si>
  <si>
    <t>Donovan Shira</t>
  </si>
  <si>
    <t>Germantown, WI</t>
  </si>
  <si>
    <t>Kylie Sullivan</t>
  </si>
  <si>
    <t>Wautoma, WI</t>
  </si>
  <si>
    <t>Danielle Tank</t>
  </si>
  <si>
    <t>New London, WI</t>
  </si>
  <si>
    <t>Ashlin Teves</t>
  </si>
  <si>
    <t>Machesney Park, IL</t>
  </si>
  <si>
    <t>Drake Wait</t>
  </si>
  <si>
    <t>Stillwater, MN</t>
  </si>
  <si>
    <t>Aiden Walter</t>
  </si>
  <si>
    <t>Ringle, WI</t>
  </si>
  <si>
    <t>Hannah Zubke</t>
  </si>
  <si>
    <t>CJ Havens</t>
  </si>
  <si>
    <t>Bangor, WI</t>
  </si>
  <si>
    <t>Henry Vater</t>
  </si>
  <si>
    <t>Iola, WI</t>
  </si>
  <si>
    <t>Christian Ebert</t>
  </si>
  <si>
    <t>Colfax, WI</t>
  </si>
  <si>
    <t>Payton Schultz</t>
  </si>
  <si>
    <t>Tailen Scheuermann</t>
  </si>
  <si>
    <t>Altoona, WI</t>
  </si>
  <si>
    <t>Brody Dickinson</t>
  </si>
  <si>
    <t>Brennan Borman</t>
  </si>
  <si>
    <t>Amherst, WI</t>
  </si>
  <si>
    <t>Rothschild, WI</t>
  </si>
  <si>
    <t xml:space="preserve">Kayden Klement </t>
  </si>
  <si>
    <t>U18 Junior Gold</t>
  </si>
  <si>
    <t>BYE</t>
  </si>
  <si>
    <t>6th</t>
  </si>
  <si>
    <t>7th</t>
  </si>
  <si>
    <t>Lane Pattern:  Kegel Alcatraz 38 Feet</t>
  </si>
  <si>
    <t>15A</t>
  </si>
  <si>
    <t>15B</t>
  </si>
  <si>
    <t>16C</t>
  </si>
  <si>
    <t>16D</t>
  </si>
  <si>
    <t>17A</t>
  </si>
  <si>
    <t>17B</t>
  </si>
  <si>
    <t>18C</t>
  </si>
  <si>
    <t>19A</t>
  </si>
  <si>
    <t>19B</t>
  </si>
  <si>
    <t>20C</t>
  </si>
  <si>
    <t>21A</t>
  </si>
  <si>
    <t>21B</t>
  </si>
  <si>
    <t>22C</t>
  </si>
  <si>
    <t>23A</t>
  </si>
  <si>
    <t>23B</t>
  </si>
  <si>
    <t>24C</t>
  </si>
  <si>
    <t>24D</t>
  </si>
  <si>
    <t>Lanes:  15 - 16</t>
  </si>
  <si>
    <t>Lanes:  21 - 22</t>
  </si>
  <si>
    <t>Lanes: 19 - 20</t>
  </si>
  <si>
    <t>Lanes:  19 - 20</t>
  </si>
  <si>
    <t>Lanes:  17 - 18</t>
  </si>
  <si>
    <t>Lanes:  23 - 24</t>
  </si>
  <si>
    <t>N/S</t>
  </si>
  <si>
    <t>Everett Kallio</t>
  </si>
  <si>
    <t>Payton Schwetz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</si>
</sst>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1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6" fontId="3" fillId="0" borderId="0" xfId="0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6" fontId="13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6" fontId="15" fillId="0" borderId="13" xfId="0" applyNumberFormat="1" applyFont="1" applyBorder="1" applyAlignment="1">
      <alignment/>
    </xf>
    <xf numFmtId="167" fontId="16" fillId="0" borderId="13" xfId="0" applyNumberFormat="1" applyFont="1" applyBorder="1" applyAlignment="1">
      <alignment horizontal="center"/>
    </xf>
    <xf numFmtId="6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2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361950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85725</xdr:rowOff>
    </xdr:from>
    <xdr:to>
      <xdr:col>1</xdr:col>
      <xdr:colOff>628650</xdr:colOff>
      <xdr:row>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tabSelected="1" zoomScalePageLayoutView="0" workbookViewId="0" topLeftCell="A1">
      <selection activeCell="D30" sqref="D30:E30"/>
    </sheetView>
  </sheetViews>
  <sheetFormatPr defaultColWidth="9.140625" defaultRowHeight="12.75"/>
  <cols>
    <col min="1" max="1" width="16.00390625" style="37" customWidth="1"/>
    <col min="2" max="3" width="11.7109375" style="37" customWidth="1"/>
    <col min="4" max="4" width="13.140625" style="37" customWidth="1"/>
    <col min="5" max="5" width="12.00390625" style="37" customWidth="1"/>
    <col min="6" max="6" width="30.421875" style="37" customWidth="1"/>
    <col min="7" max="16384" width="9.140625" style="37" customWidth="1"/>
  </cols>
  <sheetData>
    <row r="1" spans="2:10" ht="18.75">
      <c r="B1" s="62"/>
      <c r="C1" s="79" t="s">
        <v>31</v>
      </c>
      <c r="D1" s="80"/>
      <c r="E1" s="80"/>
      <c r="F1" s="80"/>
      <c r="G1" s="66"/>
      <c r="H1" s="66"/>
      <c r="I1" s="63"/>
      <c r="J1" s="60"/>
    </row>
    <row r="2" spans="2:8" ht="13.5">
      <c r="B2" s="67"/>
      <c r="C2" s="67"/>
      <c r="D2" s="67"/>
      <c r="E2" s="67"/>
      <c r="F2" s="67"/>
      <c r="G2" s="67"/>
      <c r="H2" s="67"/>
    </row>
    <row r="3" spans="2:10" s="39" customFormat="1" ht="15.75">
      <c r="B3" s="64"/>
      <c r="C3" s="81" t="s">
        <v>63</v>
      </c>
      <c r="D3" s="82"/>
      <c r="E3" s="82"/>
      <c r="F3" s="82"/>
      <c r="G3" s="61"/>
      <c r="H3" s="61"/>
      <c r="I3" s="43"/>
      <c r="J3" s="61"/>
    </row>
    <row r="4" spans="2:10" s="39" customFormat="1" ht="15.75">
      <c r="B4" s="64"/>
      <c r="C4" s="81" t="s">
        <v>64</v>
      </c>
      <c r="D4" s="82"/>
      <c r="E4" s="82"/>
      <c r="F4" s="82"/>
      <c r="G4" s="61"/>
      <c r="H4" s="61"/>
      <c r="I4" s="43"/>
      <c r="J4" s="61"/>
    </row>
    <row r="5" spans="2:10" s="39" customFormat="1" ht="15.75">
      <c r="B5" s="64"/>
      <c r="C5" s="81" t="s">
        <v>146</v>
      </c>
      <c r="D5" s="82"/>
      <c r="E5" s="82"/>
      <c r="F5" s="82"/>
      <c r="G5" s="61"/>
      <c r="H5" s="61"/>
      <c r="I5" s="43"/>
      <c r="J5" s="61"/>
    </row>
    <row r="6" ht="13.5"/>
    <row r="7" spans="2:8" ht="16.5">
      <c r="B7" s="38" t="s">
        <v>32</v>
      </c>
      <c r="C7" s="39"/>
      <c r="D7" s="39"/>
      <c r="E7" s="39"/>
      <c r="F7" s="39"/>
      <c r="G7" s="40"/>
      <c r="H7" s="39"/>
    </row>
    <row r="8" spans="2:8" ht="16.5">
      <c r="B8" s="38"/>
      <c r="C8" s="68" t="s">
        <v>59</v>
      </c>
      <c r="D8" s="77" t="s">
        <v>60</v>
      </c>
      <c r="E8" s="77"/>
      <c r="F8" s="68" t="s">
        <v>61</v>
      </c>
      <c r="G8" s="75" t="s">
        <v>62</v>
      </c>
      <c r="H8" s="39"/>
    </row>
    <row r="9" spans="3:7" ht="15.75">
      <c r="C9" s="69" t="s">
        <v>33</v>
      </c>
      <c r="D9" s="83" t="s">
        <v>82</v>
      </c>
      <c r="E9" s="83"/>
      <c r="F9" s="70" t="s">
        <v>83</v>
      </c>
      <c r="G9" s="71">
        <v>425</v>
      </c>
    </row>
    <row r="10" spans="3:7" ht="15.75">
      <c r="C10" s="69" t="s">
        <v>34</v>
      </c>
      <c r="D10" s="83" t="s">
        <v>97</v>
      </c>
      <c r="E10" s="83"/>
      <c r="F10" s="70" t="s">
        <v>98</v>
      </c>
      <c r="G10" s="71">
        <v>225</v>
      </c>
    </row>
    <row r="11" spans="3:7" ht="15.75">
      <c r="C11" s="69" t="s">
        <v>35</v>
      </c>
      <c r="D11" s="83" t="s">
        <v>67</v>
      </c>
      <c r="E11" s="83"/>
      <c r="F11" s="70" t="s">
        <v>68</v>
      </c>
      <c r="G11" s="71">
        <v>130</v>
      </c>
    </row>
    <row r="12" spans="3:7" ht="15.75">
      <c r="C12" s="69" t="s">
        <v>35</v>
      </c>
      <c r="D12" s="83" t="s">
        <v>70</v>
      </c>
      <c r="E12" s="83"/>
      <c r="F12" s="70" t="s">
        <v>71</v>
      </c>
      <c r="G12" s="71">
        <v>130</v>
      </c>
    </row>
    <row r="13" spans="3:7" ht="15.75">
      <c r="C13" s="69" t="s">
        <v>42</v>
      </c>
      <c r="D13" s="83" t="s">
        <v>123</v>
      </c>
      <c r="E13" s="83"/>
      <c r="F13" s="70" t="s">
        <v>124</v>
      </c>
      <c r="G13" s="71">
        <v>80</v>
      </c>
    </row>
    <row r="14" spans="3:7" ht="15.75">
      <c r="C14" s="69" t="s">
        <v>144</v>
      </c>
      <c r="D14" s="83" t="s">
        <v>111</v>
      </c>
      <c r="E14" s="83"/>
      <c r="F14" s="70" t="s">
        <v>112</v>
      </c>
      <c r="G14" s="71">
        <v>70</v>
      </c>
    </row>
    <row r="15" spans="3:7" ht="15.75">
      <c r="C15" s="69" t="s">
        <v>145</v>
      </c>
      <c r="D15" s="83" t="s">
        <v>88</v>
      </c>
      <c r="E15" s="83"/>
      <c r="F15" s="70" t="s">
        <v>73</v>
      </c>
      <c r="G15" s="71">
        <v>60</v>
      </c>
    </row>
    <row r="16" spans="3:7" ht="13.5">
      <c r="C16" s="72"/>
      <c r="D16" s="72"/>
      <c r="E16" s="72"/>
      <c r="F16" s="72"/>
      <c r="G16" s="72"/>
    </row>
    <row r="17" spans="3:7" ht="15.75">
      <c r="C17" s="73" t="s">
        <v>36</v>
      </c>
      <c r="D17" s="72"/>
      <c r="E17" s="72"/>
      <c r="F17" s="72"/>
      <c r="G17" s="74">
        <f>SUM(G9:G15)</f>
        <v>1120</v>
      </c>
    </row>
    <row r="19" spans="2:7" ht="16.5">
      <c r="B19" s="38" t="s">
        <v>37</v>
      </c>
      <c r="C19" s="39"/>
      <c r="D19" s="39"/>
      <c r="E19" s="39"/>
      <c r="F19" s="39"/>
      <c r="G19" s="40"/>
    </row>
    <row r="20" spans="2:7" ht="16.5">
      <c r="B20" s="38"/>
      <c r="C20" s="68" t="s">
        <v>59</v>
      </c>
      <c r="D20" s="77" t="s">
        <v>60</v>
      </c>
      <c r="E20" s="77"/>
      <c r="F20" s="68" t="s">
        <v>61</v>
      </c>
      <c r="G20" s="75" t="s">
        <v>62</v>
      </c>
    </row>
    <row r="21" spans="3:7" ht="15.75">
      <c r="C21" s="69" t="s">
        <v>33</v>
      </c>
      <c r="D21" s="83" t="s">
        <v>127</v>
      </c>
      <c r="E21" s="83"/>
      <c r="F21" s="70" t="s">
        <v>110</v>
      </c>
      <c r="G21" s="71">
        <v>175</v>
      </c>
    </row>
    <row r="22" spans="3:7" ht="15.75">
      <c r="C22" s="69" t="s">
        <v>34</v>
      </c>
      <c r="D22" s="83" t="s">
        <v>99</v>
      </c>
      <c r="E22" s="83"/>
      <c r="F22" s="70" t="s">
        <v>98</v>
      </c>
      <c r="G22" s="71">
        <v>75</v>
      </c>
    </row>
    <row r="23" spans="3:7" ht="13.5">
      <c r="C23" s="72"/>
      <c r="D23" s="72"/>
      <c r="E23" s="72"/>
      <c r="F23" s="72"/>
      <c r="G23" s="72"/>
    </row>
    <row r="24" spans="3:7" ht="15.75">
      <c r="C24" s="73" t="s">
        <v>36</v>
      </c>
      <c r="D24" s="72"/>
      <c r="E24" s="72"/>
      <c r="F24" s="72"/>
      <c r="G24" s="74">
        <f>SUM(G21:G22)</f>
        <v>250</v>
      </c>
    </row>
    <row r="25" spans="2:7" ht="15.75">
      <c r="B25" s="39"/>
      <c r="C25" s="39"/>
      <c r="D25" s="39"/>
      <c r="E25" s="39"/>
      <c r="F25" s="39"/>
      <c r="G25" s="39"/>
    </row>
    <row r="26" spans="2:7" ht="16.5">
      <c r="B26" s="38" t="s">
        <v>38</v>
      </c>
      <c r="C26" s="39"/>
      <c r="D26" s="39"/>
      <c r="E26" s="39"/>
      <c r="F26" s="39"/>
      <c r="G26" s="41"/>
    </row>
    <row r="27" spans="2:7" ht="16.5">
      <c r="B27" s="38"/>
      <c r="C27" s="68" t="s">
        <v>59</v>
      </c>
      <c r="D27" s="77" t="s">
        <v>60</v>
      </c>
      <c r="E27" s="77"/>
      <c r="F27" s="68" t="s">
        <v>61</v>
      </c>
      <c r="G27" s="76" t="s">
        <v>62</v>
      </c>
    </row>
    <row r="28" spans="2:7" ht="15.75">
      <c r="B28" s="39"/>
      <c r="C28" s="69" t="s">
        <v>33</v>
      </c>
      <c r="D28" s="83" t="s">
        <v>171</v>
      </c>
      <c r="E28" s="83"/>
      <c r="F28" s="70" t="s">
        <v>91</v>
      </c>
      <c r="G28" s="71">
        <v>200</v>
      </c>
    </row>
    <row r="29" spans="2:7" ht="15.75">
      <c r="B29" s="39"/>
      <c r="C29" s="69" t="s">
        <v>34</v>
      </c>
      <c r="D29" s="83" t="s">
        <v>115</v>
      </c>
      <c r="E29" s="83"/>
      <c r="F29" s="70" t="s">
        <v>116</v>
      </c>
      <c r="G29" s="71">
        <v>115</v>
      </c>
    </row>
    <row r="30" spans="2:7" ht="15.75">
      <c r="B30" s="39"/>
      <c r="C30" s="69" t="s">
        <v>35</v>
      </c>
      <c r="D30" s="83" t="s">
        <v>89</v>
      </c>
      <c r="E30" s="83"/>
      <c r="F30" s="70" t="s">
        <v>76</v>
      </c>
      <c r="G30" s="71">
        <v>70</v>
      </c>
    </row>
    <row r="31" spans="2:7" ht="15.75">
      <c r="B31" s="39"/>
      <c r="C31" s="69" t="s">
        <v>35</v>
      </c>
      <c r="D31" s="83" t="s">
        <v>95</v>
      </c>
      <c r="E31" s="83"/>
      <c r="F31" s="70" t="s">
        <v>75</v>
      </c>
      <c r="G31" s="71">
        <v>70</v>
      </c>
    </row>
    <row r="32" spans="2:7" ht="15.75">
      <c r="B32" s="39"/>
      <c r="C32" s="73"/>
      <c r="D32" s="73"/>
      <c r="E32" s="73"/>
      <c r="F32" s="73"/>
      <c r="G32" s="73"/>
    </row>
    <row r="33" spans="2:7" ht="15.75">
      <c r="B33" s="39"/>
      <c r="C33" s="73" t="s">
        <v>36</v>
      </c>
      <c r="D33" s="73"/>
      <c r="E33" s="73"/>
      <c r="F33" s="73"/>
      <c r="G33" s="74">
        <f>SUM(G28:G32)</f>
        <v>455</v>
      </c>
    </row>
    <row r="34" spans="2:7" ht="15.75">
      <c r="B34" s="39"/>
      <c r="C34" s="39"/>
      <c r="D34" s="39"/>
      <c r="E34" s="39"/>
      <c r="F34" s="39"/>
      <c r="G34" s="39"/>
    </row>
    <row r="35" spans="2:7" ht="15.75">
      <c r="B35" s="39"/>
      <c r="C35" s="39"/>
      <c r="D35" s="39"/>
      <c r="E35" s="39"/>
      <c r="F35" s="39"/>
      <c r="G35" s="39"/>
    </row>
    <row r="36" spans="2:7" ht="16.5">
      <c r="B36" s="38" t="s">
        <v>39</v>
      </c>
      <c r="C36" s="39"/>
      <c r="D36" s="39"/>
      <c r="E36" s="39"/>
      <c r="F36" s="39"/>
      <c r="G36" s="39"/>
    </row>
    <row r="37" spans="2:8" ht="15.75">
      <c r="B37" s="39"/>
      <c r="C37" s="86" t="s">
        <v>97</v>
      </c>
      <c r="D37" s="87"/>
      <c r="E37" s="88"/>
      <c r="F37" s="70" t="s">
        <v>121</v>
      </c>
      <c r="G37" s="65"/>
      <c r="H37" s="65"/>
    </row>
    <row r="38" spans="2:8" ht="15.75">
      <c r="B38" s="39"/>
      <c r="C38" s="86" t="s">
        <v>72</v>
      </c>
      <c r="D38" s="87"/>
      <c r="E38" s="88"/>
      <c r="F38" s="70" t="s">
        <v>99</v>
      </c>
      <c r="G38" s="65"/>
      <c r="H38" s="65"/>
    </row>
    <row r="39" spans="2:7" ht="15.75">
      <c r="B39" s="39"/>
      <c r="C39" s="78"/>
      <c r="D39" s="78"/>
      <c r="E39" s="78"/>
      <c r="F39" s="39"/>
      <c r="G39" s="39"/>
    </row>
    <row r="40" spans="2:5" s="39" customFormat="1" ht="16.5">
      <c r="B40" s="38" t="s">
        <v>41</v>
      </c>
      <c r="E40" s="38"/>
    </row>
    <row r="41" spans="2:7" s="39" customFormat="1" ht="15.75">
      <c r="B41" s="83" t="s">
        <v>82</v>
      </c>
      <c r="C41" s="85"/>
      <c r="D41" s="70">
        <v>25</v>
      </c>
      <c r="E41" s="43"/>
      <c r="F41" s="70" t="s">
        <v>123</v>
      </c>
      <c r="G41" s="73">
        <v>10</v>
      </c>
    </row>
    <row r="42" spans="2:7" s="39" customFormat="1" ht="15.75">
      <c r="B42" s="83" t="s">
        <v>97</v>
      </c>
      <c r="C42" s="84"/>
      <c r="D42" s="70">
        <v>35</v>
      </c>
      <c r="F42" s="70" t="s">
        <v>46</v>
      </c>
      <c r="G42" s="73">
        <f>SUM(D41:D42)+SUM(G41:G41)</f>
        <v>70</v>
      </c>
    </row>
    <row r="43" s="39" customFormat="1" ht="15.75"/>
    <row r="44" spans="2:7" ht="18">
      <c r="B44" s="38" t="s">
        <v>40</v>
      </c>
      <c r="G44" s="42">
        <f>G33+G24+G17+G42</f>
        <v>1895</v>
      </c>
    </row>
  </sheetData>
  <sheetProtection/>
  <mergeCells count="25">
    <mergeCell ref="C38:E38"/>
    <mergeCell ref="D15:E15"/>
    <mergeCell ref="D29:E29"/>
    <mergeCell ref="D10:E10"/>
    <mergeCell ref="D22:E22"/>
    <mergeCell ref="D13:E13"/>
    <mergeCell ref="D14:E14"/>
    <mergeCell ref="B42:C42"/>
    <mergeCell ref="D31:E31"/>
    <mergeCell ref="D28:E28"/>
    <mergeCell ref="D9:E9"/>
    <mergeCell ref="D21:E21"/>
    <mergeCell ref="B41:C41"/>
    <mergeCell ref="D30:E30"/>
    <mergeCell ref="C37:E37"/>
    <mergeCell ref="D8:E8"/>
    <mergeCell ref="D20:E20"/>
    <mergeCell ref="D27:E27"/>
    <mergeCell ref="C39:E39"/>
    <mergeCell ref="C1:F1"/>
    <mergeCell ref="C3:F3"/>
    <mergeCell ref="C4:F4"/>
    <mergeCell ref="C5:F5"/>
    <mergeCell ref="D11:E11"/>
    <mergeCell ref="D12:E12"/>
  </mergeCells>
  <printOptions horizont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96" t="str">
        <f>'2nd Rd Boys'!B5</f>
        <v>Trae Henrichsmeyer</v>
      </c>
      <c r="C2" s="96"/>
      <c r="D2" s="34">
        <v>208</v>
      </c>
    </row>
    <row r="3" spans="1:4" ht="12.75">
      <c r="A3" s="35"/>
      <c r="B3" s="35"/>
      <c r="C3" s="35"/>
      <c r="D3" s="30"/>
    </row>
    <row r="4" spans="1:7" ht="12.75">
      <c r="A4" s="97" t="s">
        <v>168</v>
      </c>
      <c r="B4" s="97"/>
      <c r="C4" s="97"/>
      <c r="D4" s="31"/>
      <c r="E4" s="100" t="s">
        <v>82</v>
      </c>
      <c r="F4" s="96"/>
      <c r="G4" s="29">
        <v>214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6" t="str">
        <f>'2nd Rd Boys'!B8</f>
        <v>Austin Boex</v>
      </c>
      <c r="C6" s="96"/>
      <c r="D6" s="36">
        <v>176</v>
      </c>
      <c r="G6" s="31"/>
    </row>
    <row r="7" ht="12.75">
      <c r="G7" s="31"/>
    </row>
    <row r="8" spans="5:10" ht="12.75">
      <c r="E8" s="102" t="s">
        <v>43</v>
      </c>
      <c r="F8" s="82"/>
      <c r="G8" s="31"/>
      <c r="H8" s="98" t="s">
        <v>82</v>
      </c>
      <c r="I8" s="99"/>
      <c r="J8" s="99"/>
    </row>
    <row r="9" spans="1:7" ht="12.75">
      <c r="A9" s="59" t="s">
        <v>29</v>
      </c>
      <c r="B9" s="96" t="str">
        <f>'2nd Rd Boys'!B6</f>
        <v>Topher Cieszynski</v>
      </c>
      <c r="C9" s="96"/>
      <c r="D9" s="34">
        <v>183</v>
      </c>
      <c r="G9" s="31"/>
    </row>
    <row r="10" spans="1:9" ht="12.75">
      <c r="A10" s="35"/>
      <c r="B10" s="35"/>
      <c r="C10" s="35"/>
      <c r="D10" s="30"/>
      <c r="G10" s="31"/>
      <c r="I10" s="44" t="s">
        <v>57</v>
      </c>
    </row>
    <row r="11" spans="1:7" ht="12.75">
      <c r="A11" s="101" t="s">
        <v>169</v>
      </c>
      <c r="B11" s="97"/>
      <c r="C11" s="97"/>
      <c r="D11" s="31"/>
      <c r="E11" s="100" t="s">
        <v>97</v>
      </c>
      <c r="F11" s="96"/>
      <c r="G11" s="32">
        <v>147</v>
      </c>
    </row>
    <row r="12" spans="1:4" ht="12.75">
      <c r="A12" s="33"/>
      <c r="B12" s="33"/>
      <c r="C12" s="33"/>
      <c r="D12" s="31"/>
    </row>
    <row r="13" spans="1:4" ht="12.75">
      <c r="A13" s="59" t="s">
        <v>28</v>
      </c>
      <c r="B13" s="96" t="str">
        <f>'2nd Rd Boys'!B7</f>
        <v>Ethan Krause</v>
      </c>
      <c r="C13" s="96"/>
      <c r="D13" s="36">
        <v>185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96" t="str">
        <f>'2nd Rd Girls'!B5</f>
        <v>Mackenzie Krause</v>
      </c>
      <c r="C2" s="96"/>
      <c r="D2" s="34"/>
    </row>
    <row r="3" spans="1:4" ht="12.75">
      <c r="A3" s="35"/>
      <c r="B3" s="35"/>
      <c r="C3" s="35"/>
      <c r="D3" s="30"/>
    </row>
    <row r="4" spans="1:7" ht="12.75">
      <c r="A4" s="97" t="s">
        <v>43</v>
      </c>
      <c r="B4" s="97"/>
      <c r="C4" s="97"/>
      <c r="D4" s="31"/>
      <c r="E4" s="100" t="str">
        <f>B2</f>
        <v>Mackenzie Krause</v>
      </c>
      <c r="F4" s="96"/>
      <c r="G4" s="29">
        <v>149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6" t="s">
        <v>143</v>
      </c>
      <c r="C6" s="96"/>
      <c r="D6" s="36"/>
      <c r="G6" s="31"/>
    </row>
    <row r="7" ht="12.75">
      <c r="G7" s="31"/>
    </row>
    <row r="8" spans="5:10" ht="12.75">
      <c r="E8" s="103" t="s">
        <v>167</v>
      </c>
      <c r="F8" s="82"/>
      <c r="G8" s="31"/>
      <c r="H8" s="98" t="s">
        <v>127</v>
      </c>
      <c r="I8" s="104"/>
      <c r="J8" s="104"/>
    </row>
    <row r="9" spans="1:7" ht="12.75">
      <c r="A9" s="59" t="s">
        <v>29</v>
      </c>
      <c r="B9" s="96" t="str">
        <f>'2nd Rd Girls'!B6</f>
        <v>Hannah Zubke</v>
      </c>
      <c r="C9" s="96"/>
      <c r="D9" s="34"/>
      <c r="G9" s="31"/>
    </row>
    <row r="10" spans="1:9" ht="12.75">
      <c r="A10" s="35"/>
      <c r="B10" s="35"/>
      <c r="C10" s="35"/>
      <c r="D10" s="30"/>
      <c r="G10" s="31"/>
      <c r="I10" s="44" t="s">
        <v>57</v>
      </c>
    </row>
    <row r="11" spans="1:7" ht="12.75">
      <c r="A11" s="105" t="s">
        <v>44</v>
      </c>
      <c r="B11" s="97"/>
      <c r="C11" s="97"/>
      <c r="D11" s="31"/>
      <c r="E11" s="100" t="str">
        <f>B9</f>
        <v>Hannah Zubke</v>
      </c>
      <c r="F11" s="96"/>
      <c r="G11" s="32">
        <v>166</v>
      </c>
    </row>
    <row r="12" spans="1:4" ht="12.75">
      <c r="A12" s="33"/>
      <c r="B12" s="33"/>
      <c r="C12" s="33"/>
      <c r="D12" s="31"/>
    </row>
    <row r="13" spans="1:4" ht="12.75">
      <c r="A13" s="59" t="s">
        <v>28</v>
      </c>
      <c r="B13" s="96" t="s">
        <v>143</v>
      </c>
      <c r="C13" s="96"/>
      <c r="D13" s="36"/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96" t="str">
        <f>'2nd Rd Hdcp'!B4</f>
        <v>Abigail Jensen</v>
      </c>
      <c r="C2" s="96"/>
      <c r="D2" s="34">
        <f>G18</f>
        <v>213</v>
      </c>
    </row>
    <row r="3" spans="1:4" ht="12.75">
      <c r="A3" s="35"/>
      <c r="B3" s="35"/>
      <c r="C3" s="35"/>
      <c r="D3" s="30"/>
    </row>
    <row r="4" spans="1:7" ht="12.75">
      <c r="A4" s="97" t="s">
        <v>164</v>
      </c>
      <c r="B4" s="97"/>
      <c r="C4" s="97"/>
      <c r="D4" s="31"/>
      <c r="E4" s="107" t="s">
        <v>115</v>
      </c>
      <c r="F4" s="96"/>
      <c r="G4" s="29">
        <f>G27</f>
        <v>162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6" t="str">
        <f>'2nd Rd Hdcp'!B7</f>
        <v>Donovan Shira</v>
      </c>
      <c r="C6" s="96"/>
      <c r="D6" s="36">
        <f>G19</f>
        <v>225</v>
      </c>
      <c r="G6" s="31"/>
    </row>
    <row r="7" ht="12.75">
      <c r="G7" s="31"/>
    </row>
    <row r="8" spans="5:10" ht="12.75">
      <c r="E8" s="103" t="s">
        <v>166</v>
      </c>
      <c r="F8" s="82"/>
      <c r="G8" s="31"/>
      <c r="H8" s="98" t="s">
        <v>171</v>
      </c>
      <c r="I8" s="104"/>
      <c r="J8" s="104"/>
    </row>
    <row r="9" spans="1:11" ht="12.75">
      <c r="A9" s="59" t="s">
        <v>29</v>
      </c>
      <c r="B9" s="96" t="str">
        <f>'2nd Rd Hdcp'!B5</f>
        <v>Evertt Kallio</v>
      </c>
      <c r="C9" s="96"/>
      <c r="D9" s="34">
        <f>G21</f>
        <v>176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4" t="s">
        <v>57</v>
      </c>
      <c r="J10" s="33"/>
      <c r="K10" s="33"/>
    </row>
    <row r="11" spans="1:11" ht="12.75">
      <c r="A11" s="97" t="s">
        <v>165</v>
      </c>
      <c r="B11" s="97"/>
      <c r="C11" s="97"/>
      <c r="D11" s="31"/>
      <c r="E11" s="107" t="s">
        <v>171</v>
      </c>
      <c r="F11" s="96"/>
      <c r="G11" s="32">
        <f>G28</f>
        <v>215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59" t="s">
        <v>28</v>
      </c>
      <c r="B13" s="96" t="str">
        <f>'2nd Rd Hdcp'!B6</f>
        <v>Kayden Klement</v>
      </c>
      <c r="C13" s="96"/>
      <c r="D13" s="36">
        <f>G22</f>
        <v>173</v>
      </c>
      <c r="J13" s="33"/>
      <c r="K13" s="33"/>
    </row>
    <row r="14" spans="10:11" ht="12.75">
      <c r="J14" s="33"/>
      <c r="K14" s="33"/>
    </row>
    <row r="16" spans="1:10" ht="12.75">
      <c r="A16" s="106" t="s">
        <v>58</v>
      </c>
      <c r="B16" s="82"/>
      <c r="C16" s="82"/>
      <c r="D16" s="82"/>
      <c r="E16" s="82"/>
      <c r="F16" s="82"/>
      <c r="I16" s="106"/>
      <c r="J16" s="106"/>
    </row>
    <row r="18" spans="1:10" ht="12.75">
      <c r="A18" t="s">
        <v>26</v>
      </c>
      <c r="B18" s="82" t="str">
        <f>B2</f>
        <v>Abigail Jensen</v>
      </c>
      <c r="C18" s="82"/>
      <c r="D18">
        <v>159</v>
      </c>
      <c r="E18">
        <v>54</v>
      </c>
      <c r="G18">
        <f>SUM(D18:F18)</f>
        <v>213</v>
      </c>
      <c r="I18" s="82"/>
      <c r="J18" s="82"/>
    </row>
    <row r="19" spans="1:10" ht="12.75">
      <c r="A19" s="58" t="s">
        <v>27</v>
      </c>
      <c r="B19" s="82" t="str">
        <f>B6</f>
        <v>Donovan Shira</v>
      </c>
      <c r="C19" s="82"/>
      <c r="D19">
        <v>165</v>
      </c>
      <c r="E19">
        <v>60</v>
      </c>
      <c r="G19">
        <f aca="true" t="shared" si="0" ref="G19:G28">SUM(D19:F19)</f>
        <v>225</v>
      </c>
      <c r="I19" s="82"/>
      <c r="J19" s="82"/>
    </row>
    <row r="21" spans="1:10" ht="12.75">
      <c r="A21" s="58" t="s">
        <v>29</v>
      </c>
      <c r="B21" s="82" t="str">
        <f>B9</f>
        <v>Evertt Kallio</v>
      </c>
      <c r="C21" s="82"/>
      <c r="D21">
        <v>113</v>
      </c>
      <c r="E21">
        <v>63</v>
      </c>
      <c r="G21">
        <f t="shared" si="0"/>
        <v>176</v>
      </c>
      <c r="I21" s="82"/>
      <c r="J21" s="82"/>
    </row>
    <row r="22" spans="1:10" ht="12.75">
      <c r="A22" s="58" t="s">
        <v>28</v>
      </c>
      <c r="B22" s="82" t="str">
        <f>B13</f>
        <v>Kayden Klement</v>
      </c>
      <c r="C22" s="82"/>
      <c r="D22">
        <v>116</v>
      </c>
      <c r="E22">
        <v>57</v>
      </c>
      <c r="G22">
        <f t="shared" si="0"/>
        <v>173</v>
      </c>
      <c r="I22" s="82"/>
      <c r="J22" s="82"/>
    </row>
    <row r="24" spans="2:10" ht="12.75">
      <c r="B24" s="82"/>
      <c r="C24" s="82"/>
      <c r="I24" s="102"/>
      <c r="J24" s="102"/>
    </row>
    <row r="25" spans="1:10" ht="12.75">
      <c r="A25" s="106" t="s">
        <v>30</v>
      </c>
      <c r="B25" s="82"/>
      <c r="C25" s="82"/>
      <c r="D25" s="82"/>
      <c r="E25" s="82"/>
      <c r="F25" s="82"/>
      <c r="I25" s="82"/>
      <c r="J25" s="82"/>
    </row>
    <row r="26" spans="9:10" ht="12.75">
      <c r="I26" s="82"/>
      <c r="J26" s="82"/>
    </row>
    <row r="27" spans="2:10" ht="12.75">
      <c r="B27" s="82" t="str">
        <f>E4</f>
        <v>Donovan Shira</v>
      </c>
      <c r="C27" s="82"/>
      <c r="D27">
        <v>102</v>
      </c>
      <c r="E27">
        <v>60</v>
      </c>
      <c r="G27">
        <f t="shared" si="0"/>
        <v>162</v>
      </c>
      <c r="I27" s="82"/>
      <c r="J27" s="82"/>
    </row>
    <row r="28" spans="2:10" ht="12.75">
      <c r="B28" s="82" t="str">
        <f>E11</f>
        <v>Everett Kallio</v>
      </c>
      <c r="C28" s="82"/>
      <c r="D28">
        <v>152</v>
      </c>
      <c r="E28">
        <v>63</v>
      </c>
      <c r="G28">
        <f t="shared" si="0"/>
        <v>215</v>
      </c>
      <c r="I28" s="82"/>
      <c r="J28" s="82"/>
    </row>
    <row r="32" spans="9:10" ht="12.75">
      <c r="I32" s="82"/>
      <c r="J32" s="82"/>
    </row>
    <row r="33" spans="9:10" ht="12.75">
      <c r="I33" s="82"/>
      <c r="J33" s="82"/>
    </row>
    <row r="35" spans="9:10" ht="12.75">
      <c r="I35" s="82"/>
      <c r="J35" s="82"/>
    </row>
    <row r="36" spans="9:10" ht="12.75">
      <c r="I36" s="82"/>
      <c r="J36" s="82"/>
    </row>
    <row r="40" spans="9:10" ht="12.75">
      <c r="I40" s="82"/>
      <c r="J40" s="82"/>
    </row>
    <row r="41" spans="9:10" ht="12.75">
      <c r="I41" s="82"/>
      <c r="J41" s="82"/>
    </row>
  </sheetData>
  <sheetProtection/>
  <mergeCells count="35">
    <mergeCell ref="H8:J8"/>
    <mergeCell ref="B2:C2"/>
    <mergeCell ref="B6:C6"/>
    <mergeCell ref="E4:F4"/>
    <mergeCell ref="B9:C9"/>
    <mergeCell ref="A11:C11"/>
    <mergeCell ref="E11:F11"/>
    <mergeCell ref="E8:F8"/>
    <mergeCell ref="B13:C13"/>
    <mergeCell ref="A4:C4"/>
    <mergeCell ref="B18:C18"/>
    <mergeCell ref="B19:C19"/>
    <mergeCell ref="B24:C24"/>
    <mergeCell ref="A25:F25"/>
    <mergeCell ref="A16:F16"/>
    <mergeCell ref="B27:C27"/>
    <mergeCell ref="B28:C28"/>
    <mergeCell ref="B21:C21"/>
    <mergeCell ref="B22:C22"/>
    <mergeCell ref="I25:J25"/>
    <mergeCell ref="I19:J19"/>
    <mergeCell ref="I16:J16"/>
    <mergeCell ref="I18:J18"/>
    <mergeCell ref="I28:J28"/>
    <mergeCell ref="I27:J27"/>
    <mergeCell ref="I21:J21"/>
    <mergeCell ref="I22:J22"/>
    <mergeCell ref="I26:J26"/>
    <mergeCell ref="I24:J24"/>
    <mergeCell ref="I40:J40"/>
    <mergeCell ref="I41:J41"/>
    <mergeCell ref="I35:J35"/>
    <mergeCell ref="I36:J36"/>
    <mergeCell ref="I32:J32"/>
    <mergeCell ref="I33:J3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Zeros="0" zoomScalePageLayoutView="0" workbookViewId="0" topLeftCell="A1">
      <selection activeCell="B17" sqref="B17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6384" width="9.140625" style="2" customWidth="1"/>
  </cols>
  <sheetData>
    <row r="1" spans="1:12" ht="15">
      <c r="A1" s="89" t="s">
        <v>11</v>
      </c>
      <c r="B1" s="82"/>
      <c r="C1" s="61"/>
      <c r="E1" s="90"/>
      <c r="F1" s="82"/>
      <c r="G1" s="82"/>
      <c r="H1" s="82"/>
      <c r="I1" s="82"/>
      <c r="J1" s="82"/>
      <c r="K1" s="91"/>
      <c r="L1" s="91"/>
    </row>
    <row r="2" ht="15.75" thickBot="1"/>
    <row r="3" spans="1:12" s="3" customFormat="1" ht="15">
      <c r="A3" s="4" t="s">
        <v>0</v>
      </c>
      <c r="B3" s="5" t="s">
        <v>1</v>
      </c>
      <c r="C3" s="5" t="s">
        <v>61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</row>
    <row r="4" spans="1:13" ht="15">
      <c r="A4" s="9">
        <v>1</v>
      </c>
      <c r="B4" s="7" t="s">
        <v>97</v>
      </c>
      <c r="C4" s="7" t="s">
        <v>98</v>
      </c>
      <c r="D4" s="8">
        <v>22</v>
      </c>
      <c r="E4" s="9">
        <v>186</v>
      </c>
      <c r="F4" s="9">
        <v>267</v>
      </c>
      <c r="G4" s="9">
        <v>157</v>
      </c>
      <c r="H4" s="9">
        <v>203</v>
      </c>
      <c r="I4" s="9">
        <v>190</v>
      </c>
      <c r="J4" s="9">
        <v>211</v>
      </c>
      <c r="K4" s="10">
        <f aca="true" t="shared" si="0" ref="K4:K30">SUM(E4:J4)</f>
        <v>1214</v>
      </c>
      <c r="L4" s="11">
        <f>AVERAGE(E4:J4)</f>
        <v>202.33333333333334</v>
      </c>
      <c r="M4" s="45"/>
    </row>
    <row r="5" spans="1:12" ht="15">
      <c r="A5" s="9">
        <v>2</v>
      </c>
      <c r="B5" s="7" t="s">
        <v>82</v>
      </c>
      <c r="C5" s="7" t="s">
        <v>83</v>
      </c>
      <c r="D5" s="8">
        <v>20</v>
      </c>
      <c r="E5" s="9">
        <v>203</v>
      </c>
      <c r="F5" s="9">
        <v>195</v>
      </c>
      <c r="G5" s="9">
        <v>187</v>
      </c>
      <c r="H5" s="9">
        <v>236</v>
      </c>
      <c r="I5" s="9">
        <v>201</v>
      </c>
      <c r="J5" s="9">
        <v>189</v>
      </c>
      <c r="K5" s="10">
        <f t="shared" si="0"/>
        <v>1211</v>
      </c>
      <c r="L5" s="11">
        <f aca="true" t="shared" si="1" ref="L5:L23">AVERAGE(E5:J5)</f>
        <v>201.83333333333334</v>
      </c>
    </row>
    <row r="6" spans="1:12" ht="15">
      <c r="A6" s="9">
        <v>3</v>
      </c>
      <c r="B6" s="7" t="s">
        <v>70</v>
      </c>
      <c r="C6" s="7" t="s">
        <v>71</v>
      </c>
      <c r="D6" s="8">
        <v>20</v>
      </c>
      <c r="E6" s="9">
        <v>224</v>
      </c>
      <c r="F6" s="9">
        <v>200</v>
      </c>
      <c r="G6" s="9">
        <v>194</v>
      </c>
      <c r="H6" s="9">
        <v>213</v>
      </c>
      <c r="I6" s="9">
        <v>169</v>
      </c>
      <c r="J6" s="9">
        <v>189</v>
      </c>
      <c r="K6" s="10">
        <f t="shared" si="0"/>
        <v>1189</v>
      </c>
      <c r="L6" s="11">
        <f t="shared" si="1"/>
        <v>198.16666666666666</v>
      </c>
    </row>
    <row r="7" spans="1:12" ht="15">
      <c r="A7" s="9">
        <v>4</v>
      </c>
      <c r="B7" s="7" t="s">
        <v>67</v>
      </c>
      <c r="C7" s="7" t="s">
        <v>68</v>
      </c>
      <c r="D7" s="8">
        <v>21</v>
      </c>
      <c r="E7" s="9">
        <v>196</v>
      </c>
      <c r="F7" s="9">
        <v>208</v>
      </c>
      <c r="G7" s="9">
        <v>187</v>
      </c>
      <c r="H7" s="9">
        <v>180</v>
      </c>
      <c r="I7" s="9">
        <v>178</v>
      </c>
      <c r="J7" s="9">
        <v>222</v>
      </c>
      <c r="K7" s="10">
        <f t="shared" si="0"/>
        <v>1171</v>
      </c>
      <c r="L7" s="11">
        <f t="shared" si="1"/>
        <v>195.16666666666666</v>
      </c>
    </row>
    <row r="8" spans="1:12" ht="15">
      <c r="A8" s="9">
        <v>5</v>
      </c>
      <c r="B8" s="7" t="s">
        <v>88</v>
      </c>
      <c r="C8" s="7" t="s">
        <v>73</v>
      </c>
      <c r="D8" s="8">
        <v>8</v>
      </c>
      <c r="E8" s="9">
        <v>173</v>
      </c>
      <c r="F8" s="9">
        <v>219</v>
      </c>
      <c r="G8" s="9">
        <v>169</v>
      </c>
      <c r="H8" s="9">
        <v>203</v>
      </c>
      <c r="I8" s="9">
        <v>162</v>
      </c>
      <c r="J8" s="9">
        <v>234</v>
      </c>
      <c r="K8" s="10">
        <f t="shared" si="0"/>
        <v>1160</v>
      </c>
      <c r="L8" s="11">
        <f t="shared" si="1"/>
        <v>193.33333333333334</v>
      </c>
    </row>
    <row r="9" spans="1:12" ht="15">
      <c r="A9" s="9">
        <v>6</v>
      </c>
      <c r="B9" s="7" t="s">
        <v>123</v>
      </c>
      <c r="C9" s="7" t="s">
        <v>124</v>
      </c>
      <c r="D9" s="8">
        <v>17</v>
      </c>
      <c r="E9" s="9">
        <v>151</v>
      </c>
      <c r="F9" s="9">
        <v>163</v>
      </c>
      <c r="G9" s="9">
        <v>183</v>
      </c>
      <c r="H9" s="9">
        <v>214</v>
      </c>
      <c r="I9" s="9">
        <v>180</v>
      </c>
      <c r="J9" s="9">
        <v>180</v>
      </c>
      <c r="K9" s="10">
        <f t="shared" si="0"/>
        <v>1071</v>
      </c>
      <c r="L9" s="11">
        <f t="shared" si="1"/>
        <v>178.5</v>
      </c>
    </row>
    <row r="10" spans="1:12" ht="15">
      <c r="A10" s="9">
        <v>7</v>
      </c>
      <c r="B10" s="7" t="s">
        <v>111</v>
      </c>
      <c r="C10" s="7" t="s">
        <v>112</v>
      </c>
      <c r="D10" s="8">
        <v>11</v>
      </c>
      <c r="E10" s="9">
        <v>159</v>
      </c>
      <c r="F10" s="9">
        <v>191</v>
      </c>
      <c r="G10" s="9">
        <v>162</v>
      </c>
      <c r="H10" s="9">
        <v>137</v>
      </c>
      <c r="I10" s="9">
        <v>209</v>
      </c>
      <c r="J10" s="9">
        <v>205</v>
      </c>
      <c r="K10" s="10">
        <f t="shared" si="0"/>
        <v>1063</v>
      </c>
      <c r="L10" s="11">
        <f t="shared" si="1"/>
        <v>177.16666666666666</v>
      </c>
    </row>
    <row r="11" spans="1:12" ht="15">
      <c r="A11" s="9">
        <v>8</v>
      </c>
      <c r="B11" s="7" t="s">
        <v>105</v>
      </c>
      <c r="C11" s="7" t="s">
        <v>106</v>
      </c>
      <c r="D11" s="8">
        <v>13</v>
      </c>
      <c r="E11" s="9">
        <v>167</v>
      </c>
      <c r="F11" s="9">
        <v>209</v>
      </c>
      <c r="G11" s="9">
        <v>202</v>
      </c>
      <c r="H11" s="9">
        <v>194</v>
      </c>
      <c r="I11" s="9">
        <v>129</v>
      </c>
      <c r="J11" s="9">
        <v>150</v>
      </c>
      <c r="K11" s="10">
        <f t="shared" si="0"/>
        <v>1051</v>
      </c>
      <c r="L11" s="11">
        <f t="shared" si="1"/>
        <v>175.16666666666666</v>
      </c>
    </row>
    <row r="12" spans="1:12" ht="15">
      <c r="A12" s="9">
        <v>9</v>
      </c>
      <c r="B12" s="7" t="s">
        <v>72</v>
      </c>
      <c r="C12" s="7" t="s">
        <v>140</v>
      </c>
      <c r="D12" s="8">
        <v>6</v>
      </c>
      <c r="E12" s="9">
        <v>144</v>
      </c>
      <c r="F12" s="9">
        <v>253</v>
      </c>
      <c r="G12" s="9">
        <v>177</v>
      </c>
      <c r="H12" s="9">
        <v>149</v>
      </c>
      <c r="I12" s="9">
        <v>159</v>
      </c>
      <c r="J12" s="9">
        <v>159</v>
      </c>
      <c r="K12" s="10">
        <f t="shared" si="0"/>
        <v>1041</v>
      </c>
      <c r="L12" s="11">
        <f t="shared" si="1"/>
        <v>173.5</v>
      </c>
    </row>
    <row r="13" spans="1:12" ht="15">
      <c r="A13" s="9">
        <v>10</v>
      </c>
      <c r="B13" s="7" t="s">
        <v>130</v>
      </c>
      <c r="C13" s="7" t="s">
        <v>131</v>
      </c>
      <c r="D13" s="8">
        <v>15</v>
      </c>
      <c r="E13" s="9">
        <v>157</v>
      </c>
      <c r="F13" s="9">
        <v>188</v>
      </c>
      <c r="G13" s="9">
        <v>127</v>
      </c>
      <c r="H13" s="9">
        <v>210</v>
      </c>
      <c r="I13" s="9">
        <v>176</v>
      </c>
      <c r="J13" s="9">
        <v>180</v>
      </c>
      <c r="K13" s="10">
        <f t="shared" si="0"/>
        <v>1038</v>
      </c>
      <c r="L13" s="11">
        <f t="shared" si="1"/>
        <v>173</v>
      </c>
    </row>
    <row r="14" spans="1:12" ht="15">
      <c r="A14" s="9">
        <v>11</v>
      </c>
      <c r="B14" s="7" t="s">
        <v>103</v>
      </c>
      <c r="C14" s="7" t="s">
        <v>104</v>
      </c>
      <c r="D14" s="8">
        <v>5</v>
      </c>
      <c r="E14" s="9">
        <v>163</v>
      </c>
      <c r="F14" s="9">
        <v>202</v>
      </c>
      <c r="G14" s="9">
        <v>196</v>
      </c>
      <c r="H14" s="9">
        <v>140</v>
      </c>
      <c r="I14" s="9">
        <v>149</v>
      </c>
      <c r="J14" s="9">
        <v>163</v>
      </c>
      <c r="K14" s="10">
        <f t="shared" si="0"/>
        <v>1013</v>
      </c>
      <c r="L14" s="11">
        <f t="shared" si="1"/>
        <v>168.83333333333334</v>
      </c>
    </row>
    <row r="15" spans="1:12" ht="15">
      <c r="A15" s="9">
        <v>12</v>
      </c>
      <c r="B15" s="7" t="s">
        <v>78</v>
      </c>
      <c r="C15" s="7" t="s">
        <v>79</v>
      </c>
      <c r="D15" s="8">
        <v>16</v>
      </c>
      <c r="E15" s="9">
        <v>201</v>
      </c>
      <c r="F15" s="9">
        <v>145</v>
      </c>
      <c r="G15" s="9">
        <v>160</v>
      </c>
      <c r="H15" s="9">
        <v>149</v>
      </c>
      <c r="I15" s="9">
        <v>164</v>
      </c>
      <c r="J15" s="9">
        <v>192</v>
      </c>
      <c r="K15" s="10">
        <f t="shared" si="0"/>
        <v>1011</v>
      </c>
      <c r="L15" s="11">
        <f t="shared" si="1"/>
        <v>168.5</v>
      </c>
    </row>
    <row r="16" spans="1:13" ht="15">
      <c r="A16" s="9">
        <v>13</v>
      </c>
      <c r="B16" s="7" t="s">
        <v>172</v>
      </c>
      <c r="C16" s="7" t="s">
        <v>83</v>
      </c>
      <c r="D16" s="8">
        <v>21</v>
      </c>
      <c r="E16" s="9">
        <v>139</v>
      </c>
      <c r="F16" s="9">
        <v>144</v>
      </c>
      <c r="G16" s="9">
        <v>155</v>
      </c>
      <c r="H16" s="9">
        <v>148</v>
      </c>
      <c r="I16" s="9">
        <v>256</v>
      </c>
      <c r="J16" s="9">
        <v>160</v>
      </c>
      <c r="K16" s="10">
        <f t="shared" si="0"/>
        <v>1002</v>
      </c>
      <c r="L16" s="11">
        <f t="shared" si="1"/>
        <v>167</v>
      </c>
      <c r="M16" s="45"/>
    </row>
    <row r="17" spans="1:12" ht="15">
      <c r="A17" s="9">
        <v>14</v>
      </c>
      <c r="B17" s="7" t="s">
        <v>92</v>
      </c>
      <c r="C17" s="7" t="s">
        <v>81</v>
      </c>
      <c r="D17" s="8">
        <v>6</v>
      </c>
      <c r="E17" s="9">
        <v>172</v>
      </c>
      <c r="F17" s="9">
        <v>181</v>
      </c>
      <c r="G17" s="9">
        <v>192</v>
      </c>
      <c r="H17" s="9">
        <v>164</v>
      </c>
      <c r="I17" s="9">
        <v>174</v>
      </c>
      <c r="J17" s="9">
        <v>113</v>
      </c>
      <c r="K17" s="10">
        <f t="shared" si="0"/>
        <v>996</v>
      </c>
      <c r="L17" s="11">
        <f t="shared" si="1"/>
        <v>166</v>
      </c>
    </row>
    <row r="18" spans="1:12" ht="15">
      <c r="A18" s="9">
        <v>15</v>
      </c>
      <c r="B18" s="7" t="s">
        <v>113</v>
      </c>
      <c r="C18" s="7" t="s">
        <v>108</v>
      </c>
      <c r="D18" s="8">
        <v>19</v>
      </c>
      <c r="E18" s="9">
        <v>181</v>
      </c>
      <c r="F18" s="9">
        <v>145</v>
      </c>
      <c r="G18" s="9">
        <v>124</v>
      </c>
      <c r="H18" s="9">
        <v>176</v>
      </c>
      <c r="I18" s="9">
        <v>195</v>
      </c>
      <c r="J18" s="9">
        <v>167</v>
      </c>
      <c r="K18" s="10">
        <f t="shared" si="0"/>
        <v>988</v>
      </c>
      <c r="L18" s="11">
        <f t="shared" si="1"/>
        <v>164.66666666666666</v>
      </c>
    </row>
    <row r="19" spans="1:12" ht="15">
      <c r="A19" s="9">
        <v>16</v>
      </c>
      <c r="B19" s="7" t="s">
        <v>125</v>
      </c>
      <c r="C19" s="7" t="s">
        <v>126</v>
      </c>
      <c r="D19" s="8">
        <v>12</v>
      </c>
      <c r="E19" s="9">
        <v>160</v>
      </c>
      <c r="F19" s="9">
        <v>203</v>
      </c>
      <c r="G19" s="9">
        <v>160</v>
      </c>
      <c r="H19" s="9">
        <v>147</v>
      </c>
      <c r="I19" s="9">
        <v>149</v>
      </c>
      <c r="J19" s="9">
        <v>160</v>
      </c>
      <c r="K19" s="10">
        <f t="shared" si="0"/>
        <v>979</v>
      </c>
      <c r="L19" s="11">
        <f t="shared" si="1"/>
        <v>163.16666666666666</v>
      </c>
    </row>
    <row r="20" spans="1:12" ht="15">
      <c r="A20" s="9">
        <v>17</v>
      </c>
      <c r="B20" s="7" t="s">
        <v>69</v>
      </c>
      <c r="C20" s="7" t="s">
        <v>139</v>
      </c>
      <c r="D20" s="8">
        <v>14</v>
      </c>
      <c r="E20" s="9">
        <v>156</v>
      </c>
      <c r="F20" s="9">
        <v>147</v>
      </c>
      <c r="G20" s="9">
        <v>161</v>
      </c>
      <c r="H20" s="9">
        <v>179</v>
      </c>
      <c r="I20" s="9">
        <v>144</v>
      </c>
      <c r="J20" s="9">
        <v>162</v>
      </c>
      <c r="K20" s="10">
        <f t="shared" si="0"/>
        <v>949</v>
      </c>
      <c r="L20" s="11">
        <f t="shared" si="1"/>
        <v>158.16666666666666</v>
      </c>
    </row>
    <row r="21" spans="1:12" ht="15">
      <c r="A21" s="9">
        <v>18</v>
      </c>
      <c r="B21" s="7" t="s">
        <v>100</v>
      </c>
      <c r="C21" s="7" t="s">
        <v>76</v>
      </c>
      <c r="D21" s="8">
        <v>3</v>
      </c>
      <c r="E21" s="9">
        <v>157</v>
      </c>
      <c r="F21" s="9">
        <v>144</v>
      </c>
      <c r="G21" s="9">
        <v>167</v>
      </c>
      <c r="H21" s="9">
        <v>140</v>
      </c>
      <c r="I21" s="9">
        <v>149</v>
      </c>
      <c r="J21" s="9">
        <v>165</v>
      </c>
      <c r="K21" s="10">
        <f t="shared" si="0"/>
        <v>922</v>
      </c>
      <c r="L21" s="11">
        <f t="shared" si="1"/>
        <v>153.66666666666666</v>
      </c>
    </row>
    <row r="22" spans="1:12" ht="15">
      <c r="A22" s="9">
        <v>19</v>
      </c>
      <c r="B22" s="7" t="s">
        <v>101</v>
      </c>
      <c r="C22" s="7" t="s">
        <v>102</v>
      </c>
      <c r="D22" s="8">
        <v>7</v>
      </c>
      <c r="E22" s="9">
        <v>140</v>
      </c>
      <c r="F22" s="9">
        <v>117</v>
      </c>
      <c r="G22" s="9">
        <v>133</v>
      </c>
      <c r="H22" s="9">
        <v>153</v>
      </c>
      <c r="I22" s="9">
        <v>134</v>
      </c>
      <c r="J22" s="9">
        <v>227</v>
      </c>
      <c r="K22" s="10">
        <f t="shared" si="0"/>
        <v>904</v>
      </c>
      <c r="L22" s="11">
        <f t="shared" si="1"/>
        <v>150.66666666666666</v>
      </c>
    </row>
    <row r="23" spans="1:12" ht="15">
      <c r="A23" s="9">
        <v>20</v>
      </c>
      <c r="B23" s="7" t="s">
        <v>132</v>
      </c>
      <c r="C23" s="7" t="s">
        <v>133</v>
      </c>
      <c r="D23" s="8">
        <v>19</v>
      </c>
      <c r="E23" s="9">
        <v>161</v>
      </c>
      <c r="F23" s="9">
        <v>157</v>
      </c>
      <c r="G23" s="9">
        <v>167</v>
      </c>
      <c r="H23" s="9">
        <v>138</v>
      </c>
      <c r="I23" s="9">
        <v>137</v>
      </c>
      <c r="J23" s="9">
        <v>140</v>
      </c>
      <c r="K23" s="10">
        <f t="shared" si="0"/>
        <v>900</v>
      </c>
      <c r="L23" s="11">
        <f t="shared" si="1"/>
        <v>150</v>
      </c>
    </row>
    <row r="24" spans="1:12" ht="15">
      <c r="A24" s="9">
        <v>21</v>
      </c>
      <c r="B24" s="7" t="s">
        <v>80</v>
      </c>
      <c r="C24" s="7" t="s">
        <v>81</v>
      </c>
      <c r="D24" s="8">
        <v>3</v>
      </c>
      <c r="E24" s="9">
        <v>174</v>
      </c>
      <c r="F24" s="9">
        <v>123</v>
      </c>
      <c r="G24" s="9">
        <v>136</v>
      </c>
      <c r="H24" s="9">
        <v>161</v>
      </c>
      <c r="I24" s="9">
        <v>143</v>
      </c>
      <c r="J24" s="9">
        <v>156</v>
      </c>
      <c r="K24" s="10">
        <f t="shared" si="0"/>
        <v>893</v>
      </c>
      <c r="L24" s="11">
        <f aca="true" t="shared" si="2" ref="L24:L30">AVERAGE(E24:J24)</f>
        <v>148.83333333333334</v>
      </c>
    </row>
    <row r="25" spans="1:12" ht="15">
      <c r="A25" s="9">
        <v>22</v>
      </c>
      <c r="B25" s="7" t="s">
        <v>86</v>
      </c>
      <c r="C25" s="7" t="s">
        <v>87</v>
      </c>
      <c r="D25" s="8">
        <v>8</v>
      </c>
      <c r="E25" s="9">
        <v>127</v>
      </c>
      <c r="F25" s="9">
        <v>175</v>
      </c>
      <c r="G25" s="9">
        <v>146</v>
      </c>
      <c r="H25" s="9">
        <v>169</v>
      </c>
      <c r="I25" s="9">
        <v>145</v>
      </c>
      <c r="J25" s="9">
        <v>127</v>
      </c>
      <c r="K25" s="10">
        <f t="shared" si="0"/>
        <v>889</v>
      </c>
      <c r="L25" s="11">
        <f t="shared" si="2"/>
        <v>148.16666666666666</v>
      </c>
    </row>
    <row r="26" spans="1:12" ht="15">
      <c r="A26" s="9">
        <v>23</v>
      </c>
      <c r="B26" s="7" t="s">
        <v>93</v>
      </c>
      <c r="C26" s="7" t="s">
        <v>94</v>
      </c>
      <c r="D26" s="8">
        <v>15</v>
      </c>
      <c r="E26" s="9">
        <v>153</v>
      </c>
      <c r="F26" s="9">
        <v>120</v>
      </c>
      <c r="G26" s="9">
        <v>150</v>
      </c>
      <c r="H26" s="9">
        <v>204</v>
      </c>
      <c r="I26" s="9">
        <v>113</v>
      </c>
      <c r="J26" s="9">
        <v>144</v>
      </c>
      <c r="K26" s="10">
        <f t="shared" si="0"/>
        <v>884</v>
      </c>
      <c r="L26" s="11">
        <f t="shared" si="2"/>
        <v>147.33333333333334</v>
      </c>
    </row>
    <row r="27" spans="1:12" ht="15">
      <c r="A27" s="9">
        <v>24</v>
      </c>
      <c r="B27" s="7" t="s">
        <v>135</v>
      </c>
      <c r="C27" s="7" t="s">
        <v>136</v>
      </c>
      <c r="D27" s="8">
        <v>17</v>
      </c>
      <c r="E27" s="9">
        <v>112</v>
      </c>
      <c r="F27" s="9">
        <v>119</v>
      </c>
      <c r="G27" s="9">
        <v>159</v>
      </c>
      <c r="H27" s="9">
        <v>193</v>
      </c>
      <c r="I27" s="9">
        <v>154</v>
      </c>
      <c r="J27" s="9">
        <v>131</v>
      </c>
      <c r="K27" s="10">
        <f t="shared" si="0"/>
        <v>868</v>
      </c>
      <c r="L27" s="11">
        <f t="shared" si="2"/>
        <v>144.66666666666666</v>
      </c>
    </row>
    <row r="28" spans="1:12" ht="15">
      <c r="A28" s="9">
        <v>25</v>
      </c>
      <c r="B28" s="7" t="s">
        <v>128</v>
      </c>
      <c r="C28" s="7" t="s">
        <v>129</v>
      </c>
      <c r="D28" s="8">
        <v>4</v>
      </c>
      <c r="E28" s="9">
        <v>135</v>
      </c>
      <c r="F28" s="9">
        <v>135</v>
      </c>
      <c r="G28" s="9">
        <v>151</v>
      </c>
      <c r="H28" s="9">
        <v>74</v>
      </c>
      <c r="I28" s="9">
        <v>124</v>
      </c>
      <c r="J28" s="9">
        <v>146</v>
      </c>
      <c r="K28" s="10">
        <f t="shared" si="0"/>
        <v>765</v>
      </c>
      <c r="L28" s="11">
        <f t="shared" si="2"/>
        <v>127.5</v>
      </c>
    </row>
    <row r="29" spans="1:12" ht="15">
      <c r="A29" s="9">
        <v>26</v>
      </c>
      <c r="B29" s="7" t="s">
        <v>96</v>
      </c>
      <c r="C29" s="7" t="s">
        <v>94</v>
      </c>
      <c r="D29" s="8">
        <v>18</v>
      </c>
      <c r="E29" s="9">
        <v>154</v>
      </c>
      <c r="F29" s="9">
        <v>127</v>
      </c>
      <c r="G29" s="9">
        <v>111</v>
      </c>
      <c r="H29" s="9">
        <v>104</v>
      </c>
      <c r="I29" s="9">
        <v>136</v>
      </c>
      <c r="J29" s="9">
        <v>128</v>
      </c>
      <c r="K29" s="10">
        <f t="shared" si="0"/>
        <v>760</v>
      </c>
      <c r="L29" s="11">
        <f t="shared" si="2"/>
        <v>126.66666666666667</v>
      </c>
    </row>
    <row r="30" spans="1:12" ht="15">
      <c r="A30" s="9">
        <v>27</v>
      </c>
      <c r="B30" s="7" t="s">
        <v>74</v>
      </c>
      <c r="C30" s="7" t="s">
        <v>75</v>
      </c>
      <c r="D30" s="8">
        <v>14</v>
      </c>
      <c r="E30" s="9">
        <v>137</v>
      </c>
      <c r="F30" s="9">
        <v>105</v>
      </c>
      <c r="G30" s="9">
        <v>147</v>
      </c>
      <c r="H30" s="9">
        <v>128</v>
      </c>
      <c r="I30" s="9">
        <v>90</v>
      </c>
      <c r="J30" s="9">
        <v>97</v>
      </c>
      <c r="K30" s="10">
        <f t="shared" si="0"/>
        <v>704</v>
      </c>
      <c r="L30" s="11">
        <f t="shared" si="2"/>
        <v>117.33333333333333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4" sqref="K4:K9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3" width="11.57421875" style="1" bestFit="1" customWidth="1"/>
    <col min="14" max="16384" width="9.140625" style="2" customWidth="1"/>
  </cols>
  <sheetData>
    <row r="1" spans="1:12" ht="15">
      <c r="A1" s="89" t="s">
        <v>12</v>
      </c>
      <c r="B1" s="82"/>
      <c r="C1" s="61"/>
      <c r="E1" s="90"/>
      <c r="F1" s="82"/>
      <c r="G1" s="82"/>
      <c r="H1" s="82"/>
      <c r="I1" s="82"/>
      <c r="J1" s="82"/>
      <c r="K1" s="91"/>
      <c r="L1" s="91"/>
    </row>
    <row r="2" ht="15.75" thickBot="1"/>
    <row r="3" spans="1:13" s="3" customFormat="1" ht="15">
      <c r="A3" s="4" t="s">
        <v>0</v>
      </c>
      <c r="B3" s="5" t="s">
        <v>1</v>
      </c>
      <c r="C3" s="5" t="s">
        <v>61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46" t="s">
        <v>45</v>
      </c>
    </row>
    <row r="4" spans="1:14" ht="15">
      <c r="A4" s="6">
        <v>1</v>
      </c>
      <c r="B4" s="7" t="s">
        <v>127</v>
      </c>
      <c r="C4" s="7" t="s">
        <v>110</v>
      </c>
      <c r="D4" s="12">
        <v>13</v>
      </c>
      <c r="E4" s="9">
        <v>179</v>
      </c>
      <c r="F4" s="9">
        <v>159</v>
      </c>
      <c r="G4" s="9">
        <v>150</v>
      </c>
      <c r="H4" s="9">
        <v>200</v>
      </c>
      <c r="I4" s="9">
        <v>144</v>
      </c>
      <c r="J4" s="9">
        <v>199</v>
      </c>
      <c r="K4" s="10">
        <f aca="true" t="shared" si="0" ref="K4:K9">SUM(E4:J4)</f>
        <v>1031</v>
      </c>
      <c r="L4" s="11">
        <f aca="true" t="shared" si="1" ref="L4:L9">AVERAGE(E4:J4)</f>
        <v>171.83333333333334</v>
      </c>
      <c r="M4" s="9">
        <f aca="true" t="shared" si="2" ref="M4:M9">MAX(E4:J4)</f>
        <v>200</v>
      </c>
      <c r="N4" s="45"/>
    </row>
    <row r="5" spans="1:13" ht="15">
      <c r="A5" s="6">
        <v>2</v>
      </c>
      <c r="B5" s="7" t="s">
        <v>99</v>
      </c>
      <c r="C5" s="7" t="s">
        <v>98</v>
      </c>
      <c r="D5" s="12">
        <v>19</v>
      </c>
      <c r="E5" s="9">
        <v>160</v>
      </c>
      <c r="F5" s="9">
        <v>156</v>
      </c>
      <c r="G5" s="9">
        <v>149</v>
      </c>
      <c r="H5" s="9">
        <v>175</v>
      </c>
      <c r="I5" s="9">
        <v>168</v>
      </c>
      <c r="J5" s="9">
        <v>157</v>
      </c>
      <c r="K5" s="10">
        <f t="shared" si="0"/>
        <v>965</v>
      </c>
      <c r="L5" s="11">
        <f t="shared" si="1"/>
        <v>160.83333333333334</v>
      </c>
      <c r="M5" s="9">
        <f t="shared" si="2"/>
        <v>175</v>
      </c>
    </row>
    <row r="6" spans="1:13" ht="15">
      <c r="A6" s="6">
        <v>3</v>
      </c>
      <c r="B6" s="7" t="s">
        <v>65</v>
      </c>
      <c r="C6" s="7" t="s">
        <v>66</v>
      </c>
      <c r="D6" s="12">
        <v>22</v>
      </c>
      <c r="E6" s="9">
        <v>168</v>
      </c>
      <c r="F6" s="9">
        <v>153</v>
      </c>
      <c r="G6" s="9">
        <v>165</v>
      </c>
      <c r="H6" s="9">
        <v>182</v>
      </c>
      <c r="I6" s="9">
        <v>129</v>
      </c>
      <c r="J6" s="9">
        <v>138</v>
      </c>
      <c r="K6" s="10">
        <f t="shared" si="0"/>
        <v>935</v>
      </c>
      <c r="L6" s="11">
        <f t="shared" si="1"/>
        <v>155.83333333333334</v>
      </c>
      <c r="M6" s="9">
        <f t="shared" si="2"/>
        <v>182</v>
      </c>
    </row>
    <row r="7" spans="1:13" ht="15">
      <c r="A7" s="6">
        <v>4</v>
      </c>
      <c r="B7" s="7" t="s">
        <v>121</v>
      </c>
      <c r="C7" s="7" t="s">
        <v>122</v>
      </c>
      <c r="D7" s="12">
        <v>9</v>
      </c>
      <c r="E7" s="9">
        <v>172</v>
      </c>
      <c r="F7" s="9">
        <v>179</v>
      </c>
      <c r="G7" s="9">
        <v>143</v>
      </c>
      <c r="H7" s="9">
        <v>140</v>
      </c>
      <c r="I7" s="9">
        <v>131</v>
      </c>
      <c r="J7" s="9">
        <v>127</v>
      </c>
      <c r="K7" s="10">
        <f t="shared" si="0"/>
        <v>892</v>
      </c>
      <c r="L7" s="11">
        <f t="shared" si="1"/>
        <v>148.66666666666666</v>
      </c>
      <c r="M7" s="9">
        <f t="shared" si="2"/>
        <v>179</v>
      </c>
    </row>
    <row r="8" spans="1:13" ht="15">
      <c r="A8" s="6">
        <v>5</v>
      </c>
      <c r="B8" s="7" t="s">
        <v>109</v>
      </c>
      <c r="C8" s="7" t="s">
        <v>110</v>
      </c>
      <c r="D8" s="12">
        <v>12</v>
      </c>
      <c r="E8" s="9">
        <v>140</v>
      </c>
      <c r="F8" s="9">
        <v>135</v>
      </c>
      <c r="G8" s="9">
        <v>146</v>
      </c>
      <c r="H8" s="9">
        <v>118</v>
      </c>
      <c r="I8" s="9">
        <v>119</v>
      </c>
      <c r="J8" s="9">
        <v>142</v>
      </c>
      <c r="K8" s="10">
        <f t="shared" si="0"/>
        <v>800</v>
      </c>
      <c r="L8" s="11">
        <f t="shared" si="1"/>
        <v>133.33333333333334</v>
      </c>
      <c r="M8" s="9">
        <f t="shared" si="2"/>
        <v>146</v>
      </c>
    </row>
    <row r="9" spans="1:13" ht="15">
      <c r="A9" s="6">
        <v>6</v>
      </c>
      <c r="B9" s="7" t="s">
        <v>117</v>
      </c>
      <c r="C9" s="7" t="s">
        <v>118</v>
      </c>
      <c r="D9" s="12">
        <v>18</v>
      </c>
      <c r="E9" s="9">
        <v>120</v>
      </c>
      <c r="F9" s="9">
        <v>134</v>
      </c>
      <c r="G9" s="9">
        <v>117</v>
      </c>
      <c r="H9" s="9">
        <v>128</v>
      </c>
      <c r="I9" s="9">
        <v>127</v>
      </c>
      <c r="J9" s="9">
        <v>149</v>
      </c>
      <c r="K9" s="10">
        <f t="shared" si="0"/>
        <v>775</v>
      </c>
      <c r="L9" s="11">
        <f t="shared" si="1"/>
        <v>129.16666666666666</v>
      </c>
      <c r="M9" s="9">
        <f t="shared" si="2"/>
        <v>149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pane xSplit="6" ySplit="1" topLeftCell="M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E4" sqref="AE4"/>
    </sheetView>
  </sheetViews>
  <sheetFormatPr defaultColWidth="9.140625" defaultRowHeight="12.75"/>
  <cols>
    <col min="1" max="1" width="4.421875" style="13" bestFit="1" customWidth="1"/>
    <col min="2" max="3" width="16.8515625" style="15" customWidth="1"/>
    <col min="4" max="4" width="5.57421875" style="15" customWidth="1"/>
    <col min="5" max="5" width="5.140625" style="15" bestFit="1" customWidth="1"/>
    <col min="6" max="6" width="4.8515625" style="15" bestFit="1" customWidth="1"/>
    <col min="7" max="7" width="5.28125" style="15" bestFit="1" customWidth="1"/>
    <col min="8" max="8" width="5.140625" style="15" bestFit="1" customWidth="1"/>
    <col min="9" max="10" width="7.00390625" style="15" bestFit="1" customWidth="1"/>
    <col min="11" max="11" width="5.140625" style="15" bestFit="1" customWidth="1"/>
    <col min="12" max="12" width="7.00390625" style="15" bestFit="1" customWidth="1"/>
    <col min="13" max="13" width="8.00390625" style="15" customWidth="1"/>
    <col min="14" max="14" width="7.00390625" style="15" bestFit="1" customWidth="1"/>
    <col min="15" max="15" width="5.140625" style="15" bestFit="1" customWidth="1"/>
    <col min="16" max="16" width="7.00390625" style="15" bestFit="1" customWidth="1"/>
    <col min="17" max="17" width="7.28125" style="15" customWidth="1"/>
    <col min="18" max="18" width="7.00390625" style="15" bestFit="1" customWidth="1"/>
    <col min="19" max="21" width="7.00390625" style="15" customWidth="1"/>
    <col min="22" max="22" width="7.00390625" style="15" bestFit="1" customWidth="1"/>
    <col min="23" max="25" width="7.00390625" style="15" customWidth="1"/>
    <col min="26" max="26" width="7.00390625" style="15" bestFit="1" customWidth="1"/>
    <col min="27" max="28" width="7.00390625" style="15" customWidth="1"/>
    <col min="29" max="29" width="5.00390625" style="15" bestFit="1" customWidth="1"/>
    <col min="30" max="30" width="7.421875" style="15" customWidth="1"/>
    <col min="31" max="31" width="7.28125" style="15" bestFit="1" customWidth="1"/>
    <col min="32" max="16384" width="9.140625" style="15" customWidth="1"/>
  </cols>
  <sheetData>
    <row r="1" spans="1:31" ht="13.5">
      <c r="A1" s="92" t="s">
        <v>13</v>
      </c>
      <c r="B1" s="93"/>
      <c r="C1" s="14"/>
      <c r="D1" s="14"/>
      <c r="E1" s="14"/>
      <c r="G1" s="94"/>
      <c r="H1" s="94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5"/>
      <c r="AB1" s="82"/>
      <c r="AC1" s="82"/>
      <c r="AD1" s="82"/>
      <c r="AE1" s="82"/>
    </row>
    <row r="2" ht="13.5" thickBot="1"/>
    <row r="3" spans="1:31" s="18" customFormat="1" ht="25.5">
      <c r="A3" s="16" t="s">
        <v>0</v>
      </c>
      <c r="B3" s="17" t="s">
        <v>1</v>
      </c>
      <c r="C3" s="17" t="s">
        <v>61</v>
      </c>
      <c r="D3" s="17" t="s">
        <v>20</v>
      </c>
      <c r="E3" s="17" t="s">
        <v>14</v>
      </c>
      <c r="F3" s="17" t="s">
        <v>2</v>
      </c>
      <c r="G3" s="17" t="s">
        <v>3</v>
      </c>
      <c r="H3" s="17" t="s">
        <v>14</v>
      </c>
      <c r="I3" s="17" t="s">
        <v>15</v>
      </c>
      <c r="J3" s="17" t="s">
        <v>4</v>
      </c>
      <c r="K3" s="17" t="s">
        <v>14</v>
      </c>
      <c r="L3" s="17" t="s">
        <v>16</v>
      </c>
      <c r="M3" s="17" t="s">
        <v>17</v>
      </c>
      <c r="N3" s="17" t="s">
        <v>5</v>
      </c>
      <c r="O3" s="17" t="s">
        <v>14</v>
      </c>
      <c r="P3" s="17" t="s">
        <v>18</v>
      </c>
      <c r="Q3" s="17" t="s">
        <v>19</v>
      </c>
      <c r="R3" s="17" t="s">
        <v>6</v>
      </c>
      <c r="S3" s="17" t="s">
        <v>14</v>
      </c>
      <c r="T3" s="17" t="s">
        <v>21</v>
      </c>
      <c r="U3" s="17" t="s">
        <v>22</v>
      </c>
      <c r="V3" s="17" t="s">
        <v>7</v>
      </c>
      <c r="W3" s="17" t="s">
        <v>14</v>
      </c>
      <c r="X3" s="17" t="s">
        <v>23</v>
      </c>
      <c r="Y3" s="17" t="s">
        <v>24</v>
      </c>
      <c r="Z3" s="17" t="s">
        <v>8</v>
      </c>
      <c r="AA3" s="17" t="s">
        <v>14</v>
      </c>
      <c r="AB3" s="17" t="s">
        <v>25</v>
      </c>
      <c r="AC3" s="17" t="s">
        <v>9</v>
      </c>
      <c r="AD3" s="17" t="s">
        <v>56</v>
      </c>
      <c r="AE3" s="17" t="s">
        <v>10</v>
      </c>
    </row>
    <row r="4" spans="1:33" ht="12.75">
      <c r="A4" s="19">
        <v>1</v>
      </c>
      <c r="B4" s="20" t="s">
        <v>89</v>
      </c>
      <c r="C4" s="20" t="s">
        <v>76</v>
      </c>
      <c r="D4" s="20">
        <v>139</v>
      </c>
      <c r="E4" s="21">
        <v>54</v>
      </c>
      <c r="F4" s="28">
        <v>5</v>
      </c>
      <c r="G4" s="22">
        <v>108</v>
      </c>
      <c r="H4" s="23">
        <f aca="true" t="shared" si="0" ref="H4:H14">E4</f>
        <v>54</v>
      </c>
      <c r="I4" s="24">
        <f aca="true" t="shared" si="1" ref="I4:I14">SUM(G4:H4)</f>
        <v>162</v>
      </c>
      <c r="J4" s="22">
        <v>152</v>
      </c>
      <c r="K4" s="23">
        <f aca="true" t="shared" si="2" ref="K4:K14">E4</f>
        <v>54</v>
      </c>
      <c r="L4" s="24">
        <f aca="true" t="shared" si="3" ref="L4:L14">SUM(J4:K4)</f>
        <v>206</v>
      </c>
      <c r="M4" s="27">
        <f aca="true" t="shared" si="4" ref="M4:M14">I4+L4</f>
        <v>368</v>
      </c>
      <c r="N4" s="22">
        <v>212</v>
      </c>
      <c r="O4" s="23">
        <f aca="true" t="shared" si="5" ref="O4:O14">E4</f>
        <v>54</v>
      </c>
      <c r="P4" s="24">
        <f aca="true" t="shared" si="6" ref="P4:P14">SUM(N4:O4)</f>
        <v>266</v>
      </c>
      <c r="Q4" s="27">
        <f aca="true" t="shared" si="7" ref="Q4:Q14">M4+P4</f>
        <v>634</v>
      </c>
      <c r="R4" s="22">
        <v>130</v>
      </c>
      <c r="S4" s="23">
        <f aca="true" t="shared" si="8" ref="S4:S14">E4</f>
        <v>54</v>
      </c>
      <c r="T4" s="24">
        <f aca="true" t="shared" si="9" ref="T4:T14">SUM(R4:S4)</f>
        <v>184</v>
      </c>
      <c r="U4" s="27">
        <f aca="true" t="shared" si="10" ref="U4:U14">Q4+T4</f>
        <v>818</v>
      </c>
      <c r="V4" s="22">
        <v>140</v>
      </c>
      <c r="W4" s="23">
        <f aca="true" t="shared" si="11" ref="W4:W14">E4</f>
        <v>54</v>
      </c>
      <c r="X4" s="24">
        <f aca="true" t="shared" si="12" ref="X4:X14">SUM(V4:W4)</f>
        <v>194</v>
      </c>
      <c r="Y4" s="27">
        <f aca="true" t="shared" si="13" ref="Y4:Y14">U4+X4</f>
        <v>1012</v>
      </c>
      <c r="Z4" s="22">
        <v>130</v>
      </c>
      <c r="AA4" s="23">
        <f aca="true" t="shared" si="14" ref="AA4:AA14">E4</f>
        <v>54</v>
      </c>
      <c r="AB4" s="24">
        <f aca="true" t="shared" si="15" ref="AB4:AB14">SUM(Z4:AA4)</f>
        <v>184</v>
      </c>
      <c r="AC4" s="25">
        <f aca="true" t="shared" si="16" ref="AC4:AC14">I4+L4+P4+T4+X4+AB4</f>
        <v>1196</v>
      </c>
      <c r="AD4" s="52">
        <f>G4+J4+N4+R4+V4+Z4</f>
        <v>872</v>
      </c>
      <c r="AE4" s="26">
        <f>AVERAGE(G4,J4,N4,R4,V4,Z4)</f>
        <v>145.33333333333334</v>
      </c>
      <c r="AG4" s="47"/>
    </row>
    <row r="5" spans="1:31" ht="12.75">
      <c r="A5" s="19">
        <v>2</v>
      </c>
      <c r="B5" s="20" t="s">
        <v>90</v>
      </c>
      <c r="C5" s="20" t="s">
        <v>91</v>
      </c>
      <c r="D5" s="20">
        <v>130</v>
      </c>
      <c r="E5" s="21">
        <v>63</v>
      </c>
      <c r="F5" s="28">
        <v>17</v>
      </c>
      <c r="G5" s="22">
        <v>109</v>
      </c>
      <c r="H5" s="23">
        <f t="shared" si="0"/>
        <v>63</v>
      </c>
      <c r="I5" s="24">
        <f t="shared" si="1"/>
        <v>172</v>
      </c>
      <c r="J5" s="22">
        <v>145</v>
      </c>
      <c r="K5" s="23">
        <f t="shared" si="2"/>
        <v>63</v>
      </c>
      <c r="L5" s="24">
        <f t="shared" si="3"/>
        <v>208</v>
      </c>
      <c r="M5" s="27">
        <f t="shared" si="4"/>
        <v>380</v>
      </c>
      <c r="N5" s="22">
        <v>122</v>
      </c>
      <c r="O5" s="23">
        <f t="shared" si="5"/>
        <v>63</v>
      </c>
      <c r="P5" s="24">
        <f t="shared" si="6"/>
        <v>185</v>
      </c>
      <c r="Q5" s="27">
        <f t="shared" si="7"/>
        <v>565</v>
      </c>
      <c r="R5" s="22">
        <v>126</v>
      </c>
      <c r="S5" s="23">
        <f t="shared" si="8"/>
        <v>63</v>
      </c>
      <c r="T5" s="24">
        <f t="shared" si="9"/>
        <v>189</v>
      </c>
      <c r="U5" s="27">
        <f t="shared" si="10"/>
        <v>754</v>
      </c>
      <c r="V5" s="22">
        <v>130</v>
      </c>
      <c r="W5" s="23">
        <f t="shared" si="11"/>
        <v>63</v>
      </c>
      <c r="X5" s="24">
        <f t="shared" si="12"/>
        <v>193</v>
      </c>
      <c r="Y5" s="27">
        <f t="shared" si="13"/>
        <v>947</v>
      </c>
      <c r="Z5" s="22">
        <v>152</v>
      </c>
      <c r="AA5" s="23">
        <f t="shared" si="14"/>
        <v>63</v>
      </c>
      <c r="AB5" s="24">
        <f t="shared" si="15"/>
        <v>215</v>
      </c>
      <c r="AC5" s="25">
        <f t="shared" si="16"/>
        <v>1162</v>
      </c>
      <c r="AD5" s="52">
        <f aca="true" t="shared" si="17" ref="AD5:AD14">G5+J5+N5+R5+V5+Z5</f>
        <v>784</v>
      </c>
      <c r="AE5" s="26">
        <f aca="true" t="shared" si="18" ref="AE5:AE11">AVERAGE(G5,J5,N5,R5,V5,Z5)</f>
        <v>130.66666666666666</v>
      </c>
    </row>
    <row r="6" spans="1:31" ht="12.75">
      <c r="A6" s="19">
        <v>3</v>
      </c>
      <c r="B6" s="20" t="s">
        <v>115</v>
      </c>
      <c r="C6" s="20" t="s">
        <v>116</v>
      </c>
      <c r="D6" s="20">
        <v>133</v>
      </c>
      <c r="E6" s="21">
        <v>60</v>
      </c>
      <c r="F6" s="28">
        <v>10</v>
      </c>
      <c r="G6" s="22">
        <v>89</v>
      </c>
      <c r="H6" s="23">
        <f t="shared" si="0"/>
        <v>60</v>
      </c>
      <c r="I6" s="24">
        <f t="shared" si="1"/>
        <v>149</v>
      </c>
      <c r="J6" s="22">
        <v>119</v>
      </c>
      <c r="K6" s="23">
        <f t="shared" si="2"/>
        <v>60</v>
      </c>
      <c r="L6" s="24">
        <f t="shared" si="3"/>
        <v>179</v>
      </c>
      <c r="M6" s="27">
        <f t="shared" si="4"/>
        <v>328</v>
      </c>
      <c r="N6" s="22">
        <v>128</v>
      </c>
      <c r="O6" s="23">
        <f t="shared" si="5"/>
        <v>60</v>
      </c>
      <c r="P6" s="24">
        <f t="shared" si="6"/>
        <v>188</v>
      </c>
      <c r="Q6" s="27">
        <f t="shared" si="7"/>
        <v>516</v>
      </c>
      <c r="R6" s="22">
        <v>103</v>
      </c>
      <c r="S6" s="23">
        <f t="shared" si="8"/>
        <v>60</v>
      </c>
      <c r="T6" s="24">
        <f t="shared" si="9"/>
        <v>163</v>
      </c>
      <c r="U6" s="27">
        <f t="shared" si="10"/>
        <v>679</v>
      </c>
      <c r="V6" s="22">
        <v>193</v>
      </c>
      <c r="W6" s="23">
        <f t="shared" si="11"/>
        <v>60</v>
      </c>
      <c r="X6" s="24">
        <f t="shared" si="12"/>
        <v>253</v>
      </c>
      <c r="Y6" s="27">
        <f t="shared" si="13"/>
        <v>932</v>
      </c>
      <c r="Z6" s="22">
        <v>134</v>
      </c>
      <c r="AA6" s="23">
        <f t="shared" si="14"/>
        <v>60</v>
      </c>
      <c r="AB6" s="24">
        <f t="shared" si="15"/>
        <v>194</v>
      </c>
      <c r="AC6" s="25">
        <f t="shared" si="16"/>
        <v>1126</v>
      </c>
      <c r="AD6" s="52">
        <f t="shared" si="17"/>
        <v>766</v>
      </c>
      <c r="AE6" s="26">
        <f t="shared" si="18"/>
        <v>127.66666666666667</v>
      </c>
    </row>
    <row r="7" spans="1:31" ht="12.75">
      <c r="A7" s="19">
        <v>4</v>
      </c>
      <c r="B7" s="20" t="s">
        <v>95</v>
      </c>
      <c r="C7" s="20" t="s">
        <v>75</v>
      </c>
      <c r="D7" s="20">
        <v>136</v>
      </c>
      <c r="E7" s="21">
        <v>57</v>
      </c>
      <c r="F7" s="28">
        <v>11</v>
      </c>
      <c r="G7" s="22">
        <v>123</v>
      </c>
      <c r="H7" s="23">
        <f t="shared" si="0"/>
        <v>57</v>
      </c>
      <c r="I7" s="24">
        <f t="shared" si="1"/>
        <v>180</v>
      </c>
      <c r="J7" s="22">
        <v>129</v>
      </c>
      <c r="K7" s="23">
        <f t="shared" si="2"/>
        <v>57</v>
      </c>
      <c r="L7" s="24">
        <f t="shared" si="3"/>
        <v>186</v>
      </c>
      <c r="M7" s="27">
        <f t="shared" si="4"/>
        <v>366</v>
      </c>
      <c r="N7" s="22">
        <v>120</v>
      </c>
      <c r="O7" s="23">
        <f t="shared" si="5"/>
        <v>57</v>
      </c>
      <c r="P7" s="24">
        <f t="shared" si="6"/>
        <v>177</v>
      </c>
      <c r="Q7" s="27">
        <f t="shared" si="7"/>
        <v>543</v>
      </c>
      <c r="R7" s="22">
        <v>132</v>
      </c>
      <c r="S7" s="23">
        <f t="shared" si="8"/>
        <v>57</v>
      </c>
      <c r="T7" s="24">
        <f t="shared" si="9"/>
        <v>189</v>
      </c>
      <c r="U7" s="27">
        <f t="shared" si="10"/>
        <v>732</v>
      </c>
      <c r="V7" s="22">
        <v>89</v>
      </c>
      <c r="W7" s="23">
        <f t="shared" si="11"/>
        <v>57</v>
      </c>
      <c r="X7" s="24">
        <f t="shared" si="12"/>
        <v>146</v>
      </c>
      <c r="Y7" s="27">
        <f t="shared" si="13"/>
        <v>878</v>
      </c>
      <c r="Z7" s="22">
        <v>170</v>
      </c>
      <c r="AA7" s="23">
        <f t="shared" si="14"/>
        <v>57</v>
      </c>
      <c r="AB7" s="24">
        <f t="shared" si="15"/>
        <v>227</v>
      </c>
      <c r="AC7" s="25">
        <f t="shared" si="16"/>
        <v>1105</v>
      </c>
      <c r="AD7" s="52">
        <f t="shared" si="17"/>
        <v>763</v>
      </c>
      <c r="AE7" s="26">
        <f t="shared" si="18"/>
        <v>127.16666666666667</v>
      </c>
    </row>
    <row r="8" spans="1:31" ht="12.75">
      <c r="A8" s="19">
        <v>5</v>
      </c>
      <c r="B8" s="20" t="s">
        <v>77</v>
      </c>
      <c r="C8" s="20" t="s">
        <v>76</v>
      </c>
      <c r="D8" s="20">
        <v>177</v>
      </c>
      <c r="E8" s="21">
        <v>20</v>
      </c>
      <c r="F8" s="28">
        <v>10</v>
      </c>
      <c r="G8" s="22">
        <v>161</v>
      </c>
      <c r="H8" s="23">
        <f t="shared" si="0"/>
        <v>20</v>
      </c>
      <c r="I8" s="24">
        <f t="shared" si="1"/>
        <v>181</v>
      </c>
      <c r="J8" s="22">
        <v>198</v>
      </c>
      <c r="K8" s="23">
        <f t="shared" si="2"/>
        <v>20</v>
      </c>
      <c r="L8" s="24">
        <f t="shared" si="3"/>
        <v>218</v>
      </c>
      <c r="M8" s="27">
        <f t="shared" si="4"/>
        <v>399</v>
      </c>
      <c r="N8" s="22">
        <v>133</v>
      </c>
      <c r="O8" s="23">
        <f t="shared" si="5"/>
        <v>20</v>
      </c>
      <c r="P8" s="24">
        <f t="shared" si="6"/>
        <v>153</v>
      </c>
      <c r="Q8" s="27">
        <f t="shared" si="7"/>
        <v>552</v>
      </c>
      <c r="R8" s="22">
        <v>182</v>
      </c>
      <c r="S8" s="23">
        <f t="shared" si="8"/>
        <v>20</v>
      </c>
      <c r="T8" s="24">
        <f t="shared" si="9"/>
        <v>202</v>
      </c>
      <c r="U8" s="27">
        <f t="shared" si="10"/>
        <v>754</v>
      </c>
      <c r="V8" s="22">
        <v>156</v>
      </c>
      <c r="W8" s="23">
        <f t="shared" si="11"/>
        <v>20</v>
      </c>
      <c r="X8" s="24">
        <f t="shared" si="12"/>
        <v>176</v>
      </c>
      <c r="Y8" s="27">
        <f t="shared" si="13"/>
        <v>930</v>
      </c>
      <c r="Z8" s="22">
        <v>142</v>
      </c>
      <c r="AA8" s="23">
        <f t="shared" si="14"/>
        <v>20</v>
      </c>
      <c r="AB8" s="24">
        <f t="shared" si="15"/>
        <v>162</v>
      </c>
      <c r="AC8" s="25">
        <f t="shared" si="16"/>
        <v>1092</v>
      </c>
      <c r="AD8" s="52">
        <f t="shared" si="17"/>
        <v>972</v>
      </c>
      <c r="AE8" s="26">
        <f t="shared" si="18"/>
        <v>162</v>
      </c>
    </row>
    <row r="9" spans="1:31" ht="12.75">
      <c r="A9" s="19">
        <v>6</v>
      </c>
      <c r="B9" s="20" t="s">
        <v>119</v>
      </c>
      <c r="C9" s="20" t="s">
        <v>120</v>
      </c>
      <c r="D9" s="20">
        <v>159</v>
      </c>
      <c r="E9" s="21">
        <v>36</v>
      </c>
      <c r="F9" s="28">
        <v>15</v>
      </c>
      <c r="G9" s="22">
        <v>117</v>
      </c>
      <c r="H9" s="23">
        <f t="shared" si="0"/>
        <v>36</v>
      </c>
      <c r="I9" s="24">
        <f t="shared" si="1"/>
        <v>153</v>
      </c>
      <c r="J9" s="22">
        <v>133</v>
      </c>
      <c r="K9" s="23">
        <f t="shared" si="2"/>
        <v>36</v>
      </c>
      <c r="L9" s="24">
        <f t="shared" si="3"/>
        <v>169</v>
      </c>
      <c r="M9" s="27">
        <f t="shared" si="4"/>
        <v>322</v>
      </c>
      <c r="N9" s="22">
        <v>99</v>
      </c>
      <c r="O9" s="23">
        <f t="shared" si="5"/>
        <v>36</v>
      </c>
      <c r="P9" s="24">
        <f t="shared" si="6"/>
        <v>135</v>
      </c>
      <c r="Q9" s="27">
        <f t="shared" si="7"/>
        <v>457</v>
      </c>
      <c r="R9" s="22">
        <v>160</v>
      </c>
      <c r="S9" s="23">
        <f t="shared" si="8"/>
        <v>36</v>
      </c>
      <c r="T9" s="24">
        <f t="shared" si="9"/>
        <v>196</v>
      </c>
      <c r="U9" s="27">
        <f t="shared" si="10"/>
        <v>653</v>
      </c>
      <c r="V9" s="22">
        <v>155</v>
      </c>
      <c r="W9" s="23">
        <f t="shared" si="11"/>
        <v>36</v>
      </c>
      <c r="X9" s="24">
        <f t="shared" si="12"/>
        <v>191</v>
      </c>
      <c r="Y9" s="27">
        <f t="shared" si="13"/>
        <v>844</v>
      </c>
      <c r="Z9" s="22">
        <v>155</v>
      </c>
      <c r="AA9" s="23">
        <f t="shared" si="14"/>
        <v>36</v>
      </c>
      <c r="AB9" s="24">
        <f t="shared" si="15"/>
        <v>191</v>
      </c>
      <c r="AC9" s="25">
        <f t="shared" si="16"/>
        <v>1035</v>
      </c>
      <c r="AD9" s="52">
        <f t="shared" si="17"/>
        <v>819</v>
      </c>
      <c r="AE9" s="26">
        <f t="shared" si="18"/>
        <v>136.5</v>
      </c>
    </row>
    <row r="10" spans="1:31" ht="12.75">
      <c r="A10" s="19">
        <v>7</v>
      </c>
      <c r="B10" s="20" t="s">
        <v>84</v>
      </c>
      <c r="C10" s="20" t="s">
        <v>85</v>
      </c>
      <c r="D10" s="20">
        <v>182</v>
      </c>
      <c r="E10" s="21">
        <v>16</v>
      </c>
      <c r="F10" s="28">
        <v>9</v>
      </c>
      <c r="G10" s="22">
        <v>129</v>
      </c>
      <c r="H10" s="23">
        <f t="shared" si="0"/>
        <v>16</v>
      </c>
      <c r="I10" s="24">
        <f t="shared" si="1"/>
        <v>145</v>
      </c>
      <c r="J10" s="22">
        <v>142</v>
      </c>
      <c r="K10" s="23">
        <f t="shared" si="2"/>
        <v>16</v>
      </c>
      <c r="L10" s="24">
        <f t="shared" si="3"/>
        <v>158</v>
      </c>
      <c r="M10" s="27">
        <f t="shared" si="4"/>
        <v>303</v>
      </c>
      <c r="N10" s="22">
        <v>146</v>
      </c>
      <c r="O10" s="23">
        <f t="shared" si="5"/>
        <v>16</v>
      </c>
      <c r="P10" s="24">
        <f t="shared" si="6"/>
        <v>162</v>
      </c>
      <c r="Q10" s="27">
        <f t="shared" si="7"/>
        <v>465</v>
      </c>
      <c r="R10" s="22">
        <v>115</v>
      </c>
      <c r="S10" s="23">
        <f t="shared" si="8"/>
        <v>16</v>
      </c>
      <c r="T10" s="24">
        <f t="shared" si="9"/>
        <v>131</v>
      </c>
      <c r="U10" s="27">
        <f t="shared" si="10"/>
        <v>596</v>
      </c>
      <c r="V10" s="22">
        <v>151</v>
      </c>
      <c r="W10" s="23">
        <f t="shared" si="11"/>
        <v>16</v>
      </c>
      <c r="X10" s="24">
        <f t="shared" si="12"/>
        <v>167</v>
      </c>
      <c r="Y10" s="27">
        <f t="shared" si="13"/>
        <v>763</v>
      </c>
      <c r="Z10" s="22">
        <v>181</v>
      </c>
      <c r="AA10" s="23">
        <f t="shared" si="14"/>
        <v>16</v>
      </c>
      <c r="AB10" s="24">
        <f t="shared" si="15"/>
        <v>197</v>
      </c>
      <c r="AC10" s="25">
        <f t="shared" si="16"/>
        <v>960</v>
      </c>
      <c r="AD10" s="52">
        <f t="shared" si="17"/>
        <v>864</v>
      </c>
      <c r="AE10" s="26">
        <f t="shared" si="18"/>
        <v>144</v>
      </c>
    </row>
    <row r="11" spans="1:31" ht="12.75">
      <c r="A11" s="19">
        <v>8</v>
      </c>
      <c r="B11" s="20" t="s">
        <v>114</v>
      </c>
      <c r="C11" s="20" t="s">
        <v>91</v>
      </c>
      <c r="D11" s="20">
        <v>154</v>
      </c>
      <c r="E11" s="21">
        <v>41</v>
      </c>
      <c r="F11" s="28">
        <v>16</v>
      </c>
      <c r="G11" s="22">
        <v>122</v>
      </c>
      <c r="H11" s="23">
        <f t="shared" si="0"/>
        <v>41</v>
      </c>
      <c r="I11" s="24">
        <f t="shared" si="1"/>
        <v>163</v>
      </c>
      <c r="J11" s="22">
        <v>134</v>
      </c>
      <c r="K11" s="23">
        <f t="shared" si="2"/>
        <v>41</v>
      </c>
      <c r="L11" s="24">
        <f t="shared" si="3"/>
        <v>175</v>
      </c>
      <c r="M11" s="27">
        <f t="shared" si="4"/>
        <v>338</v>
      </c>
      <c r="N11" s="22">
        <v>135</v>
      </c>
      <c r="O11" s="23">
        <f t="shared" si="5"/>
        <v>41</v>
      </c>
      <c r="P11" s="24">
        <f t="shared" si="6"/>
        <v>176</v>
      </c>
      <c r="Q11" s="27">
        <f t="shared" si="7"/>
        <v>514</v>
      </c>
      <c r="R11" s="22">
        <v>89</v>
      </c>
      <c r="S11" s="23">
        <f t="shared" si="8"/>
        <v>41</v>
      </c>
      <c r="T11" s="24">
        <f t="shared" si="9"/>
        <v>130</v>
      </c>
      <c r="U11" s="27">
        <f t="shared" si="10"/>
        <v>644</v>
      </c>
      <c r="V11" s="22">
        <v>116</v>
      </c>
      <c r="W11" s="23">
        <f t="shared" si="11"/>
        <v>41</v>
      </c>
      <c r="X11" s="24">
        <f t="shared" si="12"/>
        <v>157</v>
      </c>
      <c r="Y11" s="27">
        <f t="shared" si="13"/>
        <v>801</v>
      </c>
      <c r="Z11" s="22">
        <v>114</v>
      </c>
      <c r="AA11" s="23">
        <f t="shared" si="14"/>
        <v>41</v>
      </c>
      <c r="AB11" s="24">
        <f t="shared" si="15"/>
        <v>155</v>
      </c>
      <c r="AC11" s="25">
        <f t="shared" si="16"/>
        <v>956</v>
      </c>
      <c r="AD11" s="52">
        <f t="shared" si="17"/>
        <v>710</v>
      </c>
      <c r="AE11" s="26">
        <f t="shared" si="18"/>
        <v>118.33333333333333</v>
      </c>
    </row>
    <row r="12" spans="1:31" ht="12.75">
      <c r="A12" s="19">
        <v>9</v>
      </c>
      <c r="B12" s="20" t="s">
        <v>107</v>
      </c>
      <c r="C12" s="20" t="s">
        <v>108</v>
      </c>
      <c r="D12" s="20">
        <v>171</v>
      </c>
      <c r="E12" s="21">
        <v>26</v>
      </c>
      <c r="F12" s="28">
        <v>21</v>
      </c>
      <c r="G12" s="22">
        <v>115</v>
      </c>
      <c r="H12" s="23">
        <f t="shared" si="0"/>
        <v>26</v>
      </c>
      <c r="I12" s="24">
        <f t="shared" si="1"/>
        <v>141</v>
      </c>
      <c r="J12" s="22">
        <v>147</v>
      </c>
      <c r="K12" s="23">
        <f t="shared" si="2"/>
        <v>26</v>
      </c>
      <c r="L12" s="24">
        <f t="shared" si="3"/>
        <v>173</v>
      </c>
      <c r="M12" s="27">
        <f t="shared" si="4"/>
        <v>314</v>
      </c>
      <c r="N12" s="22">
        <v>147</v>
      </c>
      <c r="O12" s="23">
        <f t="shared" si="5"/>
        <v>26</v>
      </c>
      <c r="P12" s="24">
        <f t="shared" si="6"/>
        <v>173</v>
      </c>
      <c r="Q12" s="27">
        <f t="shared" si="7"/>
        <v>487</v>
      </c>
      <c r="R12" s="22">
        <v>142</v>
      </c>
      <c r="S12" s="23">
        <f t="shared" si="8"/>
        <v>26</v>
      </c>
      <c r="T12" s="24">
        <f t="shared" si="9"/>
        <v>168</v>
      </c>
      <c r="U12" s="27">
        <f t="shared" si="10"/>
        <v>655</v>
      </c>
      <c r="V12" s="22">
        <v>99</v>
      </c>
      <c r="W12" s="23">
        <f t="shared" si="11"/>
        <v>26</v>
      </c>
      <c r="X12" s="24">
        <f t="shared" si="12"/>
        <v>125</v>
      </c>
      <c r="Y12" s="27">
        <f t="shared" si="13"/>
        <v>780</v>
      </c>
      <c r="Z12" s="22">
        <v>121</v>
      </c>
      <c r="AA12" s="23">
        <f t="shared" si="14"/>
        <v>26</v>
      </c>
      <c r="AB12" s="24">
        <f t="shared" si="15"/>
        <v>147</v>
      </c>
      <c r="AC12" s="25">
        <f t="shared" si="16"/>
        <v>927</v>
      </c>
      <c r="AD12" s="52">
        <f t="shared" si="17"/>
        <v>771</v>
      </c>
      <c r="AE12" s="26">
        <f>AVERAGE(G12,J12,N12,R12,V12,Z12)</f>
        <v>128.5</v>
      </c>
    </row>
    <row r="13" spans="1:31" ht="12.75">
      <c r="A13" s="19">
        <v>10</v>
      </c>
      <c r="B13" s="20" t="s">
        <v>138</v>
      </c>
      <c r="C13" s="20" t="s">
        <v>106</v>
      </c>
      <c r="D13" s="20">
        <v>186</v>
      </c>
      <c r="E13" s="21">
        <v>12</v>
      </c>
      <c r="F13" s="28">
        <v>7</v>
      </c>
      <c r="G13" s="22">
        <v>112</v>
      </c>
      <c r="H13" s="23">
        <f t="shared" si="0"/>
        <v>12</v>
      </c>
      <c r="I13" s="24">
        <f t="shared" si="1"/>
        <v>124</v>
      </c>
      <c r="J13" s="22">
        <v>150</v>
      </c>
      <c r="K13" s="23">
        <f t="shared" si="2"/>
        <v>12</v>
      </c>
      <c r="L13" s="24">
        <f t="shared" si="3"/>
        <v>162</v>
      </c>
      <c r="M13" s="27">
        <f t="shared" si="4"/>
        <v>286</v>
      </c>
      <c r="N13" s="22">
        <v>148</v>
      </c>
      <c r="O13" s="23">
        <f t="shared" si="5"/>
        <v>12</v>
      </c>
      <c r="P13" s="24">
        <f t="shared" si="6"/>
        <v>160</v>
      </c>
      <c r="Q13" s="27">
        <f t="shared" si="7"/>
        <v>446</v>
      </c>
      <c r="R13" s="22">
        <v>152</v>
      </c>
      <c r="S13" s="23">
        <f t="shared" si="8"/>
        <v>12</v>
      </c>
      <c r="T13" s="24">
        <f t="shared" si="9"/>
        <v>164</v>
      </c>
      <c r="U13" s="27">
        <f t="shared" si="10"/>
        <v>610</v>
      </c>
      <c r="V13" s="22">
        <v>142</v>
      </c>
      <c r="W13" s="23">
        <f t="shared" si="11"/>
        <v>12</v>
      </c>
      <c r="X13" s="24">
        <f t="shared" si="12"/>
        <v>154</v>
      </c>
      <c r="Y13" s="27">
        <f t="shared" si="13"/>
        <v>764</v>
      </c>
      <c r="Z13" s="22">
        <v>111</v>
      </c>
      <c r="AA13" s="23">
        <f t="shared" si="14"/>
        <v>12</v>
      </c>
      <c r="AB13" s="24">
        <f t="shared" si="15"/>
        <v>123</v>
      </c>
      <c r="AC13" s="25">
        <f t="shared" si="16"/>
        <v>887</v>
      </c>
      <c r="AD13" s="52">
        <f t="shared" si="17"/>
        <v>815</v>
      </c>
      <c r="AE13" s="26">
        <f>AVERAGE(G13,J13,N13,R13,V13,Z13)</f>
        <v>135.83333333333334</v>
      </c>
    </row>
    <row r="14" spans="1:33" ht="12.75">
      <c r="A14" s="19">
        <v>11</v>
      </c>
      <c r="B14" s="20" t="s">
        <v>137</v>
      </c>
      <c r="C14" s="20" t="s">
        <v>140</v>
      </c>
      <c r="D14" s="20">
        <v>181</v>
      </c>
      <c r="E14" s="21">
        <v>17</v>
      </c>
      <c r="F14" s="28">
        <v>3</v>
      </c>
      <c r="G14" s="22">
        <v>146</v>
      </c>
      <c r="H14" s="23">
        <f t="shared" si="0"/>
        <v>17</v>
      </c>
      <c r="I14" s="24">
        <f t="shared" si="1"/>
        <v>163</v>
      </c>
      <c r="J14" s="22">
        <v>156</v>
      </c>
      <c r="K14" s="23">
        <f t="shared" si="2"/>
        <v>17</v>
      </c>
      <c r="L14" s="24">
        <f t="shared" si="3"/>
        <v>173</v>
      </c>
      <c r="M14" s="27">
        <f t="shared" si="4"/>
        <v>336</v>
      </c>
      <c r="N14" s="22">
        <v>110</v>
      </c>
      <c r="O14" s="23">
        <f t="shared" si="5"/>
        <v>17</v>
      </c>
      <c r="P14" s="24">
        <f t="shared" si="6"/>
        <v>127</v>
      </c>
      <c r="Q14" s="27">
        <f t="shared" si="7"/>
        <v>463</v>
      </c>
      <c r="R14" s="22">
        <v>97</v>
      </c>
      <c r="S14" s="23">
        <f t="shared" si="8"/>
        <v>17</v>
      </c>
      <c r="T14" s="24">
        <f t="shared" si="9"/>
        <v>114</v>
      </c>
      <c r="U14" s="27">
        <f t="shared" si="10"/>
        <v>577</v>
      </c>
      <c r="V14" s="22">
        <v>136</v>
      </c>
      <c r="W14" s="23">
        <f t="shared" si="11"/>
        <v>17</v>
      </c>
      <c r="X14" s="24">
        <f t="shared" si="12"/>
        <v>153</v>
      </c>
      <c r="Y14" s="27">
        <f t="shared" si="13"/>
        <v>730</v>
      </c>
      <c r="Z14" s="22">
        <v>135</v>
      </c>
      <c r="AA14" s="23">
        <f t="shared" si="14"/>
        <v>17</v>
      </c>
      <c r="AB14" s="24">
        <f t="shared" si="15"/>
        <v>152</v>
      </c>
      <c r="AC14" s="25">
        <f t="shared" si="16"/>
        <v>882</v>
      </c>
      <c r="AD14" s="52">
        <f t="shared" si="17"/>
        <v>780</v>
      </c>
      <c r="AE14" s="26">
        <f>AVERAGE(G14,J14,N14,R14,V14,Z14)</f>
        <v>130</v>
      </c>
      <c r="AG14" s="47"/>
    </row>
  </sheetData>
  <sheetProtection/>
  <mergeCells count="3">
    <mergeCell ref="A1:B1"/>
    <mergeCell ref="G1:Z1"/>
    <mergeCell ref="AA1:AE1"/>
  </mergeCells>
  <printOptions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showZeros="0" zoomScalePageLayoutView="0" workbookViewId="0" topLeftCell="A1">
      <selection activeCell="L19" sqref="L1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2" spans="1:8" ht="15">
      <c r="A2" s="89" t="s">
        <v>47</v>
      </c>
      <c r="B2" s="82"/>
      <c r="D2" s="90"/>
      <c r="E2" s="82"/>
      <c r="F2" s="82"/>
      <c r="G2" s="91"/>
      <c r="H2" s="91"/>
    </row>
    <row r="3" ht="15.75" thickBot="1"/>
    <row r="4" spans="1:8" ht="15.7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9</v>
      </c>
      <c r="H4" s="5" t="s">
        <v>10</v>
      </c>
    </row>
    <row r="5" spans="1:8" ht="15">
      <c r="A5" s="6">
        <v>1</v>
      </c>
      <c r="B5" s="7" t="s">
        <v>97</v>
      </c>
      <c r="C5" s="8">
        <v>22</v>
      </c>
      <c r="D5" s="9">
        <v>186</v>
      </c>
      <c r="E5" s="9">
        <v>267</v>
      </c>
      <c r="F5" s="9">
        <v>157</v>
      </c>
      <c r="G5" s="10">
        <f aca="true" t="shared" si="0" ref="G5:G14">SUM(D5:F5)</f>
        <v>610</v>
      </c>
      <c r="H5" s="11">
        <f aca="true" t="shared" si="1" ref="H5:H14">AVERAGE(D5:F5)</f>
        <v>203.33333333333334</v>
      </c>
    </row>
    <row r="6" spans="1:8" ht="15">
      <c r="A6" s="6">
        <v>2</v>
      </c>
      <c r="B6" s="7" t="s">
        <v>72</v>
      </c>
      <c r="C6" s="8">
        <v>6</v>
      </c>
      <c r="D6" s="9">
        <v>144</v>
      </c>
      <c r="E6" s="9">
        <v>253</v>
      </c>
      <c r="F6" s="9">
        <v>177</v>
      </c>
      <c r="G6" s="10">
        <f t="shared" si="0"/>
        <v>574</v>
      </c>
      <c r="H6" s="11">
        <f t="shared" si="1"/>
        <v>191.33333333333334</v>
      </c>
    </row>
    <row r="7" spans="1:8" ht="15">
      <c r="A7" s="6">
        <v>3</v>
      </c>
      <c r="B7" s="7" t="s">
        <v>100</v>
      </c>
      <c r="C7" s="8">
        <v>3</v>
      </c>
      <c r="D7" s="9">
        <v>157</v>
      </c>
      <c r="E7" s="9">
        <v>144</v>
      </c>
      <c r="F7" s="9">
        <v>167</v>
      </c>
      <c r="G7" s="10">
        <f t="shared" si="0"/>
        <v>468</v>
      </c>
      <c r="H7" s="11">
        <f t="shared" si="1"/>
        <v>156</v>
      </c>
    </row>
    <row r="8" spans="1:8" ht="15">
      <c r="A8" s="6">
        <v>4</v>
      </c>
      <c r="B8" s="7" t="s">
        <v>134</v>
      </c>
      <c r="C8" s="8">
        <v>21</v>
      </c>
      <c r="D8" s="9">
        <v>139</v>
      </c>
      <c r="E8" s="9">
        <v>144</v>
      </c>
      <c r="F8" s="9">
        <v>155</v>
      </c>
      <c r="G8" s="10">
        <f t="shared" si="0"/>
        <v>438</v>
      </c>
      <c r="H8" s="11">
        <f t="shared" si="1"/>
        <v>146</v>
      </c>
    </row>
    <row r="9" spans="1:8" ht="15">
      <c r="A9" s="6">
        <v>5</v>
      </c>
      <c r="B9" s="7" t="s">
        <v>80</v>
      </c>
      <c r="C9" s="8">
        <v>3</v>
      </c>
      <c r="D9" s="9">
        <v>174</v>
      </c>
      <c r="E9" s="9">
        <v>123</v>
      </c>
      <c r="F9" s="9">
        <v>136</v>
      </c>
      <c r="G9" s="10">
        <f t="shared" si="0"/>
        <v>433</v>
      </c>
      <c r="H9" s="11">
        <f t="shared" si="1"/>
        <v>144.33333333333334</v>
      </c>
    </row>
    <row r="10" spans="1:8" ht="15">
      <c r="A10" s="6">
        <v>6</v>
      </c>
      <c r="B10" s="7" t="s">
        <v>137</v>
      </c>
      <c r="C10" s="8">
        <v>3</v>
      </c>
      <c r="D10" s="9">
        <v>146</v>
      </c>
      <c r="E10" s="9">
        <v>156</v>
      </c>
      <c r="F10" s="9">
        <v>110</v>
      </c>
      <c r="G10" s="10">
        <f t="shared" si="0"/>
        <v>412</v>
      </c>
      <c r="H10" s="11">
        <f t="shared" si="1"/>
        <v>137.33333333333334</v>
      </c>
    </row>
    <row r="11" spans="1:8" ht="15">
      <c r="A11" s="6">
        <v>7</v>
      </c>
      <c r="B11" s="7" t="s">
        <v>107</v>
      </c>
      <c r="C11" s="8">
        <v>21</v>
      </c>
      <c r="D11" s="9">
        <v>115</v>
      </c>
      <c r="E11" s="9">
        <v>147</v>
      </c>
      <c r="F11" s="9">
        <v>147</v>
      </c>
      <c r="G11" s="10">
        <f t="shared" si="0"/>
        <v>409</v>
      </c>
      <c r="H11" s="11">
        <f t="shared" si="1"/>
        <v>136.33333333333334</v>
      </c>
    </row>
    <row r="12" spans="1:8" ht="15">
      <c r="A12" s="6">
        <v>8</v>
      </c>
      <c r="B12" s="7" t="s">
        <v>114</v>
      </c>
      <c r="C12" s="8">
        <v>16</v>
      </c>
      <c r="D12" s="9">
        <v>122</v>
      </c>
      <c r="E12" s="9">
        <v>134</v>
      </c>
      <c r="F12" s="9">
        <v>135</v>
      </c>
      <c r="G12" s="10">
        <f t="shared" si="0"/>
        <v>391</v>
      </c>
      <c r="H12" s="11">
        <f t="shared" si="1"/>
        <v>130.33333333333334</v>
      </c>
    </row>
    <row r="13" spans="1:8" ht="15">
      <c r="A13" s="6">
        <v>9</v>
      </c>
      <c r="B13" s="7" t="s">
        <v>74</v>
      </c>
      <c r="C13" s="8">
        <v>14</v>
      </c>
      <c r="D13" s="9">
        <v>137</v>
      </c>
      <c r="E13" s="9">
        <v>105</v>
      </c>
      <c r="F13" s="9">
        <v>147</v>
      </c>
      <c r="G13" s="10">
        <f t="shared" si="0"/>
        <v>389</v>
      </c>
      <c r="H13" s="11">
        <f t="shared" si="1"/>
        <v>129.66666666666666</v>
      </c>
    </row>
    <row r="14" spans="1:8" ht="15">
      <c r="A14" s="6">
        <v>10</v>
      </c>
      <c r="B14" s="7" t="s">
        <v>141</v>
      </c>
      <c r="C14" s="8">
        <v>11</v>
      </c>
      <c r="D14" s="9">
        <v>123</v>
      </c>
      <c r="E14" s="9">
        <v>129</v>
      </c>
      <c r="F14" s="9">
        <v>120</v>
      </c>
      <c r="G14" s="10">
        <f t="shared" si="0"/>
        <v>372</v>
      </c>
      <c r="H14" s="11">
        <f t="shared" si="1"/>
        <v>124</v>
      </c>
    </row>
    <row r="16" spans="1:8" ht="15">
      <c r="A16" s="89" t="s">
        <v>48</v>
      </c>
      <c r="B16" s="82"/>
      <c r="D16" s="90"/>
      <c r="E16" s="82"/>
      <c r="F16" s="82"/>
      <c r="G16" s="91"/>
      <c r="H16" s="91"/>
    </row>
    <row r="17" ht="15.75" thickBot="1"/>
    <row r="18" spans="1:8" ht="15.75">
      <c r="A18" s="4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9</v>
      </c>
      <c r="H18" s="5" t="s">
        <v>10</v>
      </c>
    </row>
    <row r="19" spans="1:8" ht="15">
      <c r="A19" s="6">
        <v>1</v>
      </c>
      <c r="B19" s="7" t="s">
        <v>121</v>
      </c>
      <c r="C19" s="49">
        <v>9</v>
      </c>
      <c r="D19" s="9">
        <v>172</v>
      </c>
      <c r="E19" s="9">
        <v>179</v>
      </c>
      <c r="F19" s="9">
        <v>143</v>
      </c>
      <c r="G19" s="10">
        <f>SUM(D19:F19)</f>
        <v>494</v>
      </c>
      <c r="H19" s="11">
        <f>AVERAGE(D19:F19)</f>
        <v>164.66666666666666</v>
      </c>
    </row>
    <row r="20" spans="1:8" ht="15">
      <c r="A20" s="6">
        <v>2</v>
      </c>
      <c r="B20" s="7" t="s">
        <v>65</v>
      </c>
      <c r="C20" s="49">
        <v>22</v>
      </c>
      <c r="D20" s="9">
        <v>168</v>
      </c>
      <c r="E20" s="9">
        <v>153</v>
      </c>
      <c r="F20" s="9">
        <v>165</v>
      </c>
      <c r="G20" s="10">
        <f>SUM(D20:F20)</f>
        <v>486</v>
      </c>
      <c r="H20" s="11">
        <f>AVERAGE(D20:F20)</f>
        <v>162</v>
      </c>
    </row>
    <row r="21" spans="1:8" ht="15">
      <c r="A21" s="6">
        <v>3</v>
      </c>
      <c r="B21" s="7" t="s">
        <v>99</v>
      </c>
      <c r="C21" s="49">
        <v>19</v>
      </c>
      <c r="D21" s="9">
        <v>160</v>
      </c>
      <c r="E21" s="9">
        <v>156</v>
      </c>
      <c r="F21" s="9">
        <v>149</v>
      </c>
      <c r="G21" s="10">
        <f>SUM(D21:F21)</f>
        <v>465</v>
      </c>
      <c r="H21" s="11">
        <f>AVERAGE(D21:F21)</f>
        <v>155</v>
      </c>
    </row>
    <row r="22" spans="1:8" ht="15">
      <c r="A22" s="6">
        <v>4</v>
      </c>
      <c r="B22" s="7" t="s">
        <v>119</v>
      </c>
      <c r="C22" s="49">
        <v>15</v>
      </c>
      <c r="D22" s="9">
        <v>117</v>
      </c>
      <c r="E22" s="9">
        <v>133</v>
      </c>
      <c r="F22" s="9">
        <v>99</v>
      </c>
      <c r="G22" s="10">
        <f>SUM(D22:F22)</f>
        <v>349</v>
      </c>
      <c r="H22" s="11">
        <f>AVERAGE(D22:F22)</f>
        <v>116.33333333333333</v>
      </c>
    </row>
  </sheetData>
  <sheetProtection/>
  <mergeCells count="6">
    <mergeCell ref="A16:B16"/>
    <mergeCell ref="D16:F16"/>
    <mergeCell ref="G16:H16"/>
    <mergeCell ref="A2:B2"/>
    <mergeCell ref="D2:F2"/>
    <mergeCell ref="G2:H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"/>
  <sheetViews>
    <sheetView showZeros="0" zoomScalePageLayoutView="0" workbookViewId="0" topLeftCell="A1">
      <selection activeCell="C16" sqref="C1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2" spans="1:8" ht="15">
      <c r="A2" s="89" t="s">
        <v>142</v>
      </c>
      <c r="B2" s="82"/>
      <c r="D2" s="90"/>
      <c r="E2" s="82"/>
      <c r="F2" s="82"/>
      <c r="G2" s="91"/>
      <c r="H2" s="91"/>
    </row>
    <row r="3" ht="15.75" thickBot="1"/>
    <row r="4" spans="1:8" ht="15.7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9</v>
      </c>
      <c r="H4" s="5" t="s">
        <v>10</v>
      </c>
    </row>
    <row r="5" spans="1:8" ht="15">
      <c r="A5" s="6">
        <v>1</v>
      </c>
      <c r="B5" s="7" t="s">
        <v>99</v>
      </c>
      <c r="C5" s="48">
        <v>19</v>
      </c>
      <c r="D5" s="9">
        <v>175</v>
      </c>
      <c r="E5" s="9">
        <v>168</v>
      </c>
      <c r="F5" s="9">
        <v>157</v>
      </c>
      <c r="G5" s="10">
        <f aca="true" t="shared" si="0" ref="G5:G10">SUM(D5:F5)</f>
        <v>500</v>
      </c>
      <c r="H5" s="11">
        <f aca="true" t="shared" si="1" ref="H5:H10">AVERAGE(D5:F5)</f>
        <v>166.66666666666666</v>
      </c>
    </row>
    <row r="6" spans="1:8" ht="15">
      <c r="A6" s="6">
        <v>2</v>
      </c>
      <c r="B6" s="7" t="s">
        <v>100</v>
      </c>
      <c r="C6" s="48">
        <v>3</v>
      </c>
      <c r="D6" s="9">
        <v>140</v>
      </c>
      <c r="E6" s="9">
        <v>149</v>
      </c>
      <c r="F6" s="9">
        <v>165</v>
      </c>
      <c r="G6" s="10">
        <f t="shared" si="0"/>
        <v>454</v>
      </c>
      <c r="H6" s="11">
        <f t="shared" si="1"/>
        <v>151.33333333333334</v>
      </c>
    </row>
    <row r="7" spans="1:8" ht="15">
      <c r="A7" s="6">
        <v>3</v>
      </c>
      <c r="B7" s="7" t="s">
        <v>141</v>
      </c>
      <c r="C7" s="48">
        <v>11</v>
      </c>
      <c r="D7" s="9">
        <v>132</v>
      </c>
      <c r="E7" s="9">
        <v>89</v>
      </c>
      <c r="F7" s="9">
        <v>170</v>
      </c>
      <c r="G7" s="10">
        <f t="shared" si="0"/>
        <v>391</v>
      </c>
      <c r="H7" s="11">
        <f t="shared" si="1"/>
        <v>130.33333333333334</v>
      </c>
    </row>
    <row r="8" spans="1:8" ht="15">
      <c r="A8" s="6">
        <v>4</v>
      </c>
      <c r="B8" s="7" t="s">
        <v>137</v>
      </c>
      <c r="C8" s="48">
        <v>3</v>
      </c>
      <c r="D8" s="9">
        <v>97</v>
      </c>
      <c r="E8" s="9">
        <v>136</v>
      </c>
      <c r="F8" s="9">
        <v>135</v>
      </c>
      <c r="G8" s="10">
        <f t="shared" si="0"/>
        <v>368</v>
      </c>
      <c r="H8" s="11">
        <f t="shared" si="1"/>
        <v>122.66666666666667</v>
      </c>
    </row>
    <row r="9" spans="1:8" ht="15">
      <c r="A9" s="6">
        <v>5</v>
      </c>
      <c r="B9" s="7" t="s">
        <v>107</v>
      </c>
      <c r="C9" s="48">
        <v>21</v>
      </c>
      <c r="D9" s="9">
        <v>142</v>
      </c>
      <c r="E9" s="9">
        <v>99</v>
      </c>
      <c r="F9" s="9">
        <v>121</v>
      </c>
      <c r="G9" s="10">
        <f t="shared" si="0"/>
        <v>362</v>
      </c>
      <c r="H9" s="11">
        <f t="shared" si="1"/>
        <v>120.66666666666667</v>
      </c>
    </row>
    <row r="10" spans="1:8" ht="15">
      <c r="A10" s="6">
        <v>6</v>
      </c>
      <c r="B10" s="7" t="s">
        <v>114</v>
      </c>
      <c r="C10" s="48">
        <v>16</v>
      </c>
      <c r="D10" s="9">
        <v>89</v>
      </c>
      <c r="E10" s="9">
        <v>116</v>
      </c>
      <c r="F10" s="9">
        <v>114</v>
      </c>
      <c r="G10" s="10">
        <f t="shared" si="0"/>
        <v>319</v>
      </c>
      <c r="H10" s="11">
        <f t="shared" si="1"/>
        <v>106.33333333333333</v>
      </c>
    </row>
  </sheetData>
  <sheetProtection/>
  <mergeCells count="3">
    <mergeCell ref="A2:B2"/>
    <mergeCell ref="D2:F2"/>
    <mergeCell ref="G2:H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1"/>
  <sheetViews>
    <sheetView showZeros="0" zoomScalePageLayoutView="0" workbookViewId="0" topLeftCell="A1">
      <selection activeCell="B8" sqref="B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89" t="s">
        <v>49</v>
      </c>
      <c r="B2" s="82"/>
      <c r="C2" s="2"/>
      <c r="D2" s="90"/>
      <c r="E2" s="90"/>
      <c r="F2" s="82"/>
      <c r="G2" s="82"/>
      <c r="H2" s="91"/>
      <c r="I2" s="91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50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82</v>
      </c>
      <c r="C5" s="8" t="s">
        <v>148</v>
      </c>
      <c r="D5" s="9">
        <v>1211</v>
      </c>
      <c r="E5" s="9">
        <v>222</v>
      </c>
      <c r="F5" s="9">
        <v>196</v>
      </c>
      <c r="G5" s="9">
        <v>213</v>
      </c>
      <c r="H5" s="10">
        <f aca="true" t="shared" si="0" ref="H5:H11">SUM(D5:G5)</f>
        <v>1842</v>
      </c>
      <c r="I5" s="11">
        <f>H5/9</f>
        <v>204.66666666666666</v>
      </c>
    </row>
    <row r="6" spans="1:9" ht="15">
      <c r="A6" s="6">
        <v>2</v>
      </c>
      <c r="B6" s="7" t="s">
        <v>70</v>
      </c>
      <c r="C6" s="8" t="s">
        <v>149</v>
      </c>
      <c r="D6" s="9">
        <v>1189</v>
      </c>
      <c r="E6" s="9">
        <v>201</v>
      </c>
      <c r="F6" s="9">
        <v>201</v>
      </c>
      <c r="G6" s="9">
        <v>209</v>
      </c>
      <c r="H6" s="10">
        <f t="shared" si="0"/>
        <v>1800</v>
      </c>
      <c r="I6" s="11">
        <f aca="true" t="shared" si="1" ref="I6:I11">H6/9</f>
        <v>200</v>
      </c>
    </row>
    <row r="7" spans="1:9" ht="15">
      <c r="A7" s="6">
        <v>3</v>
      </c>
      <c r="B7" s="7" t="s">
        <v>97</v>
      </c>
      <c r="C7" s="8" t="s">
        <v>147</v>
      </c>
      <c r="D7" s="9">
        <v>1214</v>
      </c>
      <c r="E7" s="9">
        <v>160</v>
      </c>
      <c r="F7" s="9">
        <v>199</v>
      </c>
      <c r="G7" s="9">
        <v>211</v>
      </c>
      <c r="H7" s="10">
        <f t="shared" si="0"/>
        <v>1784</v>
      </c>
      <c r="I7" s="11">
        <f t="shared" si="1"/>
        <v>198.22222222222223</v>
      </c>
    </row>
    <row r="8" spans="1:9" ht="15">
      <c r="A8" s="6">
        <v>4</v>
      </c>
      <c r="B8" s="7" t="s">
        <v>67</v>
      </c>
      <c r="C8" s="8" t="s">
        <v>150</v>
      </c>
      <c r="D8" s="9">
        <v>1171</v>
      </c>
      <c r="E8" s="9">
        <v>201</v>
      </c>
      <c r="F8" s="9">
        <v>172</v>
      </c>
      <c r="G8" s="9">
        <v>139</v>
      </c>
      <c r="H8" s="10">
        <f t="shared" si="0"/>
        <v>1683</v>
      </c>
      <c r="I8" s="11">
        <f t="shared" si="1"/>
        <v>187</v>
      </c>
    </row>
    <row r="9" spans="1:10" ht="15">
      <c r="A9" s="6">
        <v>5</v>
      </c>
      <c r="B9" s="7" t="s">
        <v>123</v>
      </c>
      <c r="C9" s="8" t="s">
        <v>152</v>
      </c>
      <c r="D9" s="9">
        <v>1071</v>
      </c>
      <c r="E9" s="9">
        <v>169</v>
      </c>
      <c r="F9" s="9">
        <v>198</v>
      </c>
      <c r="G9" s="9">
        <v>144</v>
      </c>
      <c r="H9" s="10">
        <f t="shared" si="0"/>
        <v>1582</v>
      </c>
      <c r="I9" s="11">
        <f t="shared" si="1"/>
        <v>175.77777777777777</v>
      </c>
      <c r="J9" s="2">
        <v>17</v>
      </c>
    </row>
    <row r="10" spans="1:10" ht="15">
      <c r="A10" s="6">
        <v>6</v>
      </c>
      <c r="B10" s="7" t="s">
        <v>111</v>
      </c>
      <c r="C10" s="8" t="s">
        <v>153</v>
      </c>
      <c r="D10" s="9">
        <v>1063</v>
      </c>
      <c r="E10" s="9">
        <v>136</v>
      </c>
      <c r="F10" s="9">
        <v>192</v>
      </c>
      <c r="G10" s="9">
        <v>179</v>
      </c>
      <c r="H10" s="10">
        <f t="shared" si="0"/>
        <v>1570</v>
      </c>
      <c r="I10" s="11">
        <f t="shared" si="1"/>
        <v>174.44444444444446</v>
      </c>
      <c r="J10" s="2">
        <v>14</v>
      </c>
    </row>
    <row r="11" spans="1:10" ht="15">
      <c r="A11" s="6">
        <v>7</v>
      </c>
      <c r="B11" s="7" t="s">
        <v>88</v>
      </c>
      <c r="C11" s="8" t="s">
        <v>151</v>
      </c>
      <c r="D11" s="9">
        <v>1160</v>
      </c>
      <c r="E11" s="9">
        <v>168</v>
      </c>
      <c r="F11" s="9">
        <v>190</v>
      </c>
      <c r="G11" s="9" t="s">
        <v>170</v>
      </c>
      <c r="H11" s="10">
        <f t="shared" si="0"/>
        <v>1518</v>
      </c>
      <c r="I11" s="11">
        <f t="shared" si="1"/>
        <v>168.66666666666666</v>
      </c>
      <c r="J11" s="2">
        <v>11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0"/>
  <sheetViews>
    <sheetView showZeros="0" zoomScalePageLayoutView="0" workbookViewId="0" topLeftCell="A1">
      <selection activeCell="G16" sqref="G1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89" t="s">
        <v>51</v>
      </c>
      <c r="B2" s="82"/>
      <c r="C2" s="2"/>
      <c r="D2" s="90"/>
      <c r="E2" s="90"/>
      <c r="F2" s="82"/>
      <c r="G2" s="82"/>
      <c r="H2" s="91"/>
      <c r="I2" s="91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50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99</v>
      </c>
      <c r="C5" s="50" t="s">
        <v>155</v>
      </c>
      <c r="D5" s="9">
        <v>965</v>
      </c>
      <c r="E5" s="9">
        <v>222</v>
      </c>
      <c r="F5" s="9">
        <v>149</v>
      </c>
      <c r="G5" s="9">
        <v>170</v>
      </c>
      <c r="H5" s="10">
        <f aca="true" t="shared" si="0" ref="H5:H10">SUM(D5:G5)</f>
        <v>1506</v>
      </c>
      <c r="I5" s="11">
        <f aca="true" t="shared" si="1" ref="I5:I10">H5/9</f>
        <v>167.33333333333334</v>
      </c>
    </row>
    <row r="6" spans="1:9" ht="15">
      <c r="A6" s="6">
        <v>2</v>
      </c>
      <c r="B6" s="7" t="s">
        <v>127</v>
      </c>
      <c r="C6" s="50" t="s">
        <v>154</v>
      </c>
      <c r="D6" s="9">
        <v>1031</v>
      </c>
      <c r="E6" s="9">
        <v>155</v>
      </c>
      <c r="F6" s="9">
        <v>164</v>
      </c>
      <c r="G6" s="9">
        <v>135</v>
      </c>
      <c r="H6" s="10">
        <f t="shared" si="0"/>
        <v>1485</v>
      </c>
      <c r="I6" s="11">
        <f t="shared" si="1"/>
        <v>165</v>
      </c>
    </row>
    <row r="7" spans="1:9" ht="15">
      <c r="A7" s="6">
        <v>3</v>
      </c>
      <c r="B7" s="7" t="s">
        <v>65</v>
      </c>
      <c r="C7" s="50" t="s">
        <v>156</v>
      </c>
      <c r="D7" s="9">
        <v>935</v>
      </c>
      <c r="E7" s="9">
        <v>160</v>
      </c>
      <c r="F7" s="9">
        <v>162</v>
      </c>
      <c r="G7" s="9">
        <v>136</v>
      </c>
      <c r="H7" s="10">
        <f t="shared" si="0"/>
        <v>1393</v>
      </c>
      <c r="I7" s="11">
        <f t="shared" si="1"/>
        <v>154.77777777777777</v>
      </c>
    </row>
    <row r="8" spans="1:9" ht="15">
      <c r="A8" s="6">
        <v>4</v>
      </c>
      <c r="B8" s="7" t="s">
        <v>121</v>
      </c>
      <c r="C8" s="50" t="s">
        <v>157</v>
      </c>
      <c r="D8" s="9">
        <v>892</v>
      </c>
      <c r="E8" s="9">
        <v>188</v>
      </c>
      <c r="F8" s="9">
        <v>179</v>
      </c>
      <c r="G8" s="9">
        <v>125</v>
      </c>
      <c r="H8" s="10">
        <f t="shared" si="0"/>
        <v>1384</v>
      </c>
      <c r="I8" s="11">
        <f t="shared" si="1"/>
        <v>153.77777777777777</v>
      </c>
    </row>
    <row r="9" spans="1:9" ht="15">
      <c r="A9" s="6">
        <v>5</v>
      </c>
      <c r="B9" s="7" t="s">
        <v>109</v>
      </c>
      <c r="C9" s="50" t="s">
        <v>158</v>
      </c>
      <c r="D9" s="9">
        <v>800</v>
      </c>
      <c r="E9" s="9">
        <v>130</v>
      </c>
      <c r="F9" s="9">
        <v>164</v>
      </c>
      <c r="G9" s="9">
        <v>114</v>
      </c>
      <c r="H9" s="10">
        <f t="shared" si="0"/>
        <v>1208</v>
      </c>
      <c r="I9" s="11">
        <f t="shared" si="1"/>
        <v>134.22222222222223</v>
      </c>
    </row>
    <row r="10" spans="1:9" ht="15">
      <c r="A10" s="6">
        <v>6</v>
      </c>
      <c r="B10" s="7" t="s">
        <v>117</v>
      </c>
      <c r="C10" s="50" t="s">
        <v>159</v>
      </c>
      <c r="D10" s="9">
        <v>775</v>
      </c>
      <c r="E10" s="9">
        <v>86</v>
      </c>
      <c r="F10" s="9">
        <v>158</v>
      </c>
      <c r="G10" s="9">
        <v>144</v>
      </c>
      <c r="H10" s="10">
        <f t="shared" si="0"/>
        <v>1163</v>
      </c>
      <c r="I10" s="11">
        <f t="shared" si="1"/>
        <v>129.22222222222223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O16" sqref="O16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92" t="s">
        <v>13</v>
      </c>
      <c r="B1" s="93"/>
      <c r="C1" s="14"/>
      <c r="D1" s="14"/>
      <c r="G1" s="94"/>
      <c r="H1" s="94"/>
      <c r="I1" s="94"/>
      <c r="J1" s="94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5"/>
      <c r="AC1" s="82"/>
      <c r="AD1" s="82"/>
      <c r="AE1" s="82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52</v>
      </c>
      <c r="G3" s="17" t="s">
        <v>3</v>
      </c>
      <c r="H3" s="17" t="s">
        <v>14</v>
      </c>
      <c r="I3" s="17" t="s">
        <v>15</v>
      </c>
      <c r="J3" s="17" t="s">
        <v>53</v>
      </c>
      <c r="K3" s="17" t="s">
        <v>4</v>
      </c>
      <c r="L3" s="17" t="s">
        <v>14</v>
      </c>
      <c r="M3" s="17" t="s">
        <v>16</v>
      </c>
      <c r="N3" s="17" t="s">
        <v>54</v>
      </c>
      <c r="O3" s="17" t="s">
        <v>5</v>
      </c>
      <c r="P3" s="17" t="s">
        <v>14</v>
      </c>
      <c r="Q3" s="17" t="s">
        <v>18</v>
      </c>
      <c r="R3" s="53" t="s">
        <v>55</v>
      </c>
      <c r="S3" s="17" t="s">
        <v>56</v>
      </c>
      <c r="T3" s="55" t="s">
        <v>10</v>
      </c>
    </row>
    <row r="4" spans="1:20" ht="12.75">
      <c r="A4" s="19">
        <v>1</v>
      </c>
      <c r="B4" s="20" t="s">
        <v>89</v>
      </c>
      <c r="C4" s="20">
        <v>139</v>
      </c>
      <c r="D4" s="21">
        <v>54</v>
      </c>
      <c r="E4" s="28" t="s">
        <v>160</v>
      </c>
      <c r="F4" s="28">
        <v>1196</v>
      </c>
      <c r="G4" s="22">
        <v>162</v>
      </c>
      <c r="H4" s="23">
        <f>D4</f>
        <v>54</v>
      </c>
      <c r="I4" s="51">
        <f>SUM(G4:H4)</f>
        <v>216</v>
      </c>
      <c r="J4" s="24">
        <f>F4+I4</f>
        <v>1412</v>
      </c>
      <c r="K4" s="22">
        <v>142</v>
      </c>
      <c r="L4" s="23">
        <f>D4</f>
        <v>54</v>
      </c>
      <c r="M4" s="24">
        <f>SUM(K4:L4)</f>
        <v>196</v>
      </c>
      <c r="N4" s="27">
        <f>J4+M4</f>
        <v>1608</v>
      </c>
      <c r="O4" s="22">
        <v>180</v>
      </c>
      <c r="P4" s="23">
        <f>D4</f>
        <v>54</v>
      </c>
      <c r="Q4" s="24">
        <f>SUM(O4:P4)</f>
        <v>234</v>
      </c>
      <c r="R4" s="54">
        <f>N4+Q4</f>
        <v>1842</v>
      </c>
      <c r="S4" s="57">
        <f>R4-(P4*9)</f>
        <v>1356</v>
      </c>
      <c r="T4" s="56">
        <f>S4/9</f>
        <v>150.66666666666666</v>
      </c>
    </row>
    <row r="5" spans="1:20" ht="12.75">
      <c r="A5" s="19">
        <v>2</v>
      </c>
      <c r="B5" s="20" t="s">
        <v>90</v>
      </c>
      <c r="C5" s="20">
        <v>130</v>
      </c>
      <c r="D5" s="21">
        <v>63</v>
      </c>
      <c r="E5" s="28" t="s">
        <v>161</v>
      </c>
      <c r="F5" s="28">
        <v>1162</v>
      </c>
      <c r="G5" s="22">
        <v>147</v>
      </c>
      <c r="H5" s="23">
        <f>D5</f>
        <v>63</v>
      </c>
      <c r="I5" s="51">
        <f>SUM(G5:H5)</f>
        <v>210</v>
      </c>
      <c r="J5" s="24">
        <f>F5+I5</f>
        <v>1372</v>
      </c>
      <c r="K5" s="22">
        <v>136</v>
      </c>
      <c r="L5" s="23">
        <f>D5</f>
        <v>63</v>
      </c>
      <c r="M5" s="24">
        <f>SUM(K5:L5)</f>
        <v>199</v>
      </c>
      <c r="N5" s="27">
        <f>J5+M5</f>
        <v>1571</v>
      </c>
      <c r="O5" s="22">
        <v>106</v>
      </c>
      <c r="P5" s="23">
        <f>D5</f>
        <v>63</v>
      </c>
      <c r="Q5" s="24">
        <f>SUM(O5:P5)</f>
        <v>169</v>
      </c>
      <c r="R5" s="54">
        <f>N5+Q5</f>
        <v>1740</v>
      </c>
      <c r="S5" s="57">
        <f>R5-(P5*9)</f>
        <v>1173</v>
      </c>
      <c r="T5" s="56">
        <f>S5/9</f>
        <v>130.33333333333334</v>
      </c>
    </row>
    <row r="6" spans="1:20" ht="12.75">
      <c r="A6" s="19">
        <v>3</v>
      </c>
      <c r="B6" s="20" t="s">
        <v>95</v>
      </c>
      <c r="C6" s="20">
        <v>136</v>
      </c>
      <c r="D6" s="21">
        <v>57</v>
      </c>
      <c r="E6" s="28" t="s">
        <v>163</v>
      </c>
      <c r="F6" s="28">
        <v>1105</v>
      </c>
      <c r="G6" s="22">
        <v>149</v>
      </c>
      <c r="H6" s="23">
        <f>D6</f>
        <v>57</v>
      </c>
      <c r="I6" s="51">
        <f>SUM(G6:H6)</f>
        <v>206</v>
      </c>
      <c r="J6" s="24">
        <f>F6+I6</f>
        <v>1311</v>
      </c>
      <c r="K6" s="22">
        <v>123</v>
      </c>
      <c r="L6" s="23">
        <f>D6</f>
        <v>57</v>
      </c>
      <c r="M6" s="24">
        <f>SUM(K6:L6)</f>
        <v>180</v>
      </c>
      <c r="N6" s="27">
        <f>J6+M6</f>
        <v>1491</v>
      </c>
      <c r="O6" s="22">
        <v>97</v>
      </c>
      <c r="P6" s="23">
        <f>D6</f>
        <v>57</v>
      </c>
      <c r="Q6" s="24">
        <f>SUM(O6:P6)</f>
        <v>154</v>
      </c>
      <c r="R6" s="54">
        <f>N6+Q6</f>
        <v>1645</v>
      </c>
      <c r="S6" s="57">
        <f>R6-(P6*9)</f>
        <v>1132</v>
      </c>
      <c r="T6" s="56">
        <f>S6/9</f>
        <v>125.77777777777777</v>
      </c>
    </row>
    <row r="7" spans="1:20" ht="12.75">
      <c r="A7" s="19">
        <v>4</v>
      </c>
      <c r="B7" s="20" t="s">
        <v>115</v>
      </c>
      <c r="C7" s="20">
        <v>133</v>
      </c>
      <c r="D7" s="21">
        <v>60</v>
      </c>
      <c r="E7" s="28" t="s">
        <v>162</v>
      </c>
      <c r="F7" s="28">
        <v>1126</v>
      </c>
      <c r="G7" s="22">
        <v>140</v>
      </c>
      <c r="H7" s="23">
        <f>D7</f>
        <v>60</v>
      </c>
      <c r="I7" s="51">
        <f>SUM(G7:H7)</f>
        <v>200</v>
      </c>
      <c r="J7" s="24">
        <f>F7+I7</f>
        <v>1326</v>
      </c>
      <c r="K7" s="22">
        <v>104</v>
      </c>
      <c r="L7" s="23">
        <f>D7</f>
        <v>60</v>
      </c>
      <c r="M7" s="24">
        <f>SUM(K7:L7)</f>
        <v>164</v>
      </c>
      <c r="N7" s="27">
        <f>J7+M7</f>
        <v>1490</v>
      </c>
      <c r="O7" s="22">
        <v>85</v>
      </c>
      <c r="P7" s="23">
        <f>D7</f>
        <v>60</v>
      </c>
      <c r="Q7" s="24">
        <f>SUM(O7:P7)</f>
        <v>145</v>
      </c>
      <c r="R7" s="54">
        <f>N7+Q7</f>
        <v>1635</v>
      </c>
      <c r="S7" s="57">
        <f>R7-(P7*9)</f>
        <v>1095</v>
      </c>
      <c r="T7" s="56">
        <f>S7/9</f>
        <v>121.66666666666667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Christopher James Tuskowski</cp:lastModifiedBy>
  <cp:lastPrinted>2023-10-01T18:38:33Z</cp:lastPrinted>
  <dcterms:created xsi:type="dcterms:W3CDTF">2010-09-08T14:50:21Z</dcterms:created>
  <dcterms:modified xsi:type="dcterms:W3CDTF">2023-10-02T15:46:39Z</dcterms:modified>
  <cp:category/>
  <cp:version/>
  <cp:contentType/>
  <cp:contentStatus/>
</cp:coreProperties>
</file>