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<sst xmlns="http://schemas.openxmlformats.org/spreadsheetml/2006/main" count="603" uniqueCount="257">
  <si>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</si>
  <si>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</si>
  <si>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</si>
  <si>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</si>
  <si>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</si>
  <si>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</si>
  <si>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</si>
  <si>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</si>
  <si>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</si>
  <si>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</si>
  <si>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</si>
  <si>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</si>
  <si>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</si>
  <si>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</si>
  <si>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</si>
  <si>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</si>
  <si>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</si>
  <si>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</si>
  <si>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</si>
  <si>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</si>
  <si>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</si>
  <si>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</si>
  <si>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</si>
  <si>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</si>
  <si>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</si>
  <si>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</si>
  <si>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</si>
  <si>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</si>
  <si>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</si>
  <si>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</si>
  <si>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</si>
  <si>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</si>
  <si>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</si>
  <si>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</si>
  <si>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</si>
  <si>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</si>
  <si>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</si>
  <si>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</si>
  <si>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</si>
  <si>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</si>
  <si>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</si>
  <si>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</si>
  <si>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</si>
  <si>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</si>
  <si>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</si>
  <si>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</si>
  <si>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U18 Boys Junior Gold</t>
  </si>
  <si>
    <t>U18 Junior Gold Girls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</si>
  <si>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</si>
  <si>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</si>
  <si>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</si>
  <si>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</si>
  <si>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</si>
  <si>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</si>
  <si>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</si>
  <si>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</si>
  <si>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</si>
  <si>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</si>
  <si>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</si>
  <si>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</si>
  <si>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</si>
  <si>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</si>
  <si>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Guttormsens Recreation Center</t>
  </si>
  <si>
    <t>Sunday September 16, 2023</t>
  </si>
  <si>
    <t>Vernon Hills, IL</t>
  </si>
  <si>
    <t>Campbellsport, WI</t>
  </si>
  <si>
    <t>Muskego, WI</t>
  </si>
  <si>
    <t>Stevens Point, WI</t>
  </si>
  <si>
    <t>Brown Deer, WI</t>
  </si>
  <si>
    <t>Freeport, IL</t>
  </si>
  <si>
    <t>Machesney Park, IL</t>
  </si>
  <si>
    <t>Elkhart Lake, WI</t>
  </si>
  <si>
    <t>Appleton, WI</t>
  </si>
  <si>
    <t>Eau Claire, WI</t>
  </si>
  <si>
    <t>Green Bay, WI</t>
  </si>
  <si>
    <t>Iola, WI</t>
  </si>
  <si>
    <t>Omro, WI</t>
  </si>
  <si>
    <t>North Fond du Lac, WI</t>
  </si>
  <si>
    <t>Fond du Lac, WI</t>
  </si>
  <si>
    <t>Oshkosh, WI</t>
  </si>
  <si>
    <t>Racine, WI</t>
  </si>
  <si>
    <t>Kaukauna, WI</t>
  </si>
  <si>
    <t>Kenosha, WI</t>
  </si>
  <si>
    <t>Madison, WI</t>
  </si>
  <si>
    <t>Sheboygan, WI</t>
  </si>
  <si>
    <t>Burlington, WI</t>
  </si>
  <si>
    <t>Sun Prairie, WI</t>
  </si>
  <si>
    <t>Portage, WI</t>
  </si>
  <si>
    <t>Zackery Shoemaker</t>
  </si>
  <si>
    <t>Matthew Peters</t>
  </si>
  <si>
    <t>Jeffrey Retzlaff</t>
  </si>
  <si>
    <t>Jayden Kenney</t>
  </si>
  <si>
    <t>Ian Kloss</t>
  </si>
  <si>
    <t>Josh Opiola</t>
  </si>
  <si>
    <t>Aubin Williams</t>
  </si>
  <si>
    <t>Christian Bauer</t>
  </si>
  <si>
    <t>Charlie Wiedmeyer</t>
  </si>
  <si>
    <t>Logan Moore</t>
  </si>
  <si>
    <t>Benjamin Dahle</t>
  </si>
  <si>
    <t>Levi Gabrielse</t>
  </si>
  <si>
    <t>Luke Winter</t>
  </si>
  <si>
    <t>Trae Henrichsmeyer</t>
  </si>
  <si>
    <t>Carter Wescott</t>
  </si>
  <si>
    <t>Henry Vater</t>
  </si>
  <si>
    <t>Topher Cieszynski</t>
  </si>
  <si>
    <t>Rylee Schwartz</t>
  </si>
  <si>
    <t>Austin Boex</t>
  </si>
  <si>
    <t>Brent Schilling</t>
  </si>
  <si>
    <t>Connor Ness</t>
  </si>
  <si>
    <t>Robert Vater</t>
  </si>
  <si>
    <t>Gavin Suprenand</t>
  </si>
  <si>
    <t>Xavier Gauthier</t>
  </si>
  <si>
    <t>Jason Boyce</t>
  </si>
  <si>
    <t>Colby Hietpas</t>
  </si>
  <si>
    <t>Myles Casey</t>
  </si>
  <si>
    <t>Logan Egnoski</t>
  </si>
  <si>
    <t>Layton Barlow</t>
  </si>
  <si>
    <t>Landon Kelling</t>
  </si>
  <si>
    <t>Hunter Adams</t>
  </si>
  <si>
    <t>Abrahm Fosdick</t>
  </si>
  <si>
    <t>Joseph Leonard</t>
  </si>
  <si>
    <t>Derek Hayes</t>
  </si>
  <si>
    <t>Bill Hunsicker</t>
  </si>
  <si>
    <t>Aiden Scott</t>
  </si>
  <si>
    <t>Watertown, WI</t>
  </si>
  <si>
    <t>Volo, IL</t>
  </si>
  <si>
    <t>Sussex, WI</t>
  </si>
  <si>
    <t>Greenfield, WI</t>
  </si>
  <si>
    <t>Rothschild, WI</t>
  </si>
  <si>
    <t>Hartford, WI</t>
  </si>
  <si>
    <t>Beaver Dam, WI</t>
  </si>
  <si>
    <t>Brillon, WI</t>
  </si>
  <si>
    <t>Rockton, IL</t>
  </si>
  <si>
    <t>Waukesha, WI</t>
  </si>
  <si>
    <t>Monona, WI</t>
  </si>
  <si>
    <t>Wautoma, WI</t>
  </si>
  <si>
    <t>Villa Park, IL</t>
  </si>
  <si>
    <t>Birnamwood, WI</t>
  </si>
  <si>
    <t>Abbi Oldenhoff</t>
  </si>
  <si>
    <t>Jacqueline Knowles</t>
  </si>
  <si>
    <t>Autumn Vodicka</t>
  </si>
  <si>
    <t>Molly Lessner</t>
  </si>
  <si>
    <t>Angela Steinke</t>
  </si>
  <si>
    <t>Natalie Hirsch</t>
  </si>
  <si>
    <t>Hannah Zubke</t>
  </si>
  <si>
    <t>Alexis Vande Kolk</t>
  </si>
  <si>
    <t>Ashlin Teves</t>
  </si>
  <si>
    <t>Ashley Bowe</t>
  </si>
  <si>
    <t>Cassidy Davenport</t>
  </si>
  <si>
    <t>Kelly Whipple</t>
  </si>
  <si>
    <t>Madison Davenport</t>
  </si>
  <si>
    <t>Cheyenne Tuft</t>
  </si>
  <si>
    <t>Zoey Darwin</t>
  </si>
  <si>
    <t>RaeAnne Kalsto</t>
  </si>
  <si>
    <t>Kristyn Graham</t>
  </si>
  <si>
    <t>Savannah Leonard</t>
  </si>
  <si>
    <t>Kylie Sullivan</t>
  </si>
  <si>
    <t>Jacquelyn Porro</t>
  </si>
  <si>
    <t>Holly Orgeman</t>
  </si>
  <si>
    <t>Cudahy, WI</t>
  </si>
  <si>
    <t>Grayslake, IL</t>
  </si>
  <si>
    <t>Fox Lake, IL</t>
  </si>
  <si>
    <t>Gilberts, IL</t>
  </si>
  <si>
    <t>Germantown, WI</t>
  </si>
  <si>
    <t>Oak Creek, WI</t>
  </si>
  <si>
    <t>Lomira, WI</t>
  </si>
  <si>
    <t>New London, WI</t>
  </si>
  <si>
    <t>Neenah, WI</t>
  </si>
  <si>
    <t>Manawa, WI</t>
  </si>
  <si>
    <t>Wittenberg, WI</t>
  </si>
  <si>
    <t>Elkhorn, WI</t>
  </si>
  <si>
    <t>Dousman, WI</t>
  </si>
  <si>
    <t>Libertyville, IL</t>
  </si>
  <si>
    <t>Brayden Champion</t>
  </si>
  <si>
    <t>Jake Bennett</t>
  </si>
  <si>
    <t>Kyle Hobson</t>
  </si>
  <si>
    <t>McKenzie Larsen</t>
  </si>
  <si>
    <t>Riley Champion</t>
  </si>
  <si>
    <t>Megyn Prochaska</t>
  </si>
  <si>
    <t>Carson Kenney</t>
  </si>
  <si>
    <t>Ryan Leam</t>
  </si>
  <si>
    <t>Donovan Shira</t>
  </si>
  <si>
    <t>Owen June</t>
  </si>
  <si>
    <t>Nathaniel Robles</t>
  </si>
  <si>
    <t>Marshall Olson</t>
  </si>
  <si>
    <t>Braelynn Anderson</t>
  </si>
  <si>
    <t>Rylee Tesch</t>
  </si>
  <si>
    <t>Danielle Tank</t>
  </si>
  <si>
    <t>Lawson Sperbeck</t>
  </si>
  <si>
    <t>Braelyn Boss</t>
  </si>
  <si>
    <t>Calleigh Beyer</t>
  </si>
  <si>
    <t>Allissa Gerth</t>
  </si>
  <si>
    <t>Pierce Gauthier</t>
  </si>
  <si>
    <t>Marvin Gerth</t>
  </si>
  <si>
    <t>Robert Jensen</t>
  </si>
  <si>
    <t>Riley Bogard</t>
  </si>
  <si>
    <t>Abigail Jensen</t>
  </si>
  <si>
    <t>Kaiden Storck</t>
  </si>
  <si>
    <t>Marjorie Anderson</t>
  </si>
  <si>
    <t>Scott Wolfe</t>
  </si>
  <si>
    <t>9B</t>
  </si>
  <si>
    <t>9A</t>
  </si>
  <si>
    <t>11A</t>
  </si>
  <si>
    <t>10C</t>
  </si>
  <si>
    <t>11B</t>
  </si>
  <si>
    <t>12C</t>
  </si>
  <si>
    <t>Lane Pattern: U.S. Open Pattern # 4 (41 Feet)</t>
  </si>
  <si>
    <t>Josiah Claussen</t>
  </si>
  <si>
    <t>Roscoe, IL</t>
  </si>
  <si>
    <t>South Beloit, IL</t>
  </si>
  <si>
    <t>Jack Dysland</t>
  </si>
  <si>
    <t>Greendale, WI</t>
  </si>
  <si>
    <t>Adam Toetz</t>
  </si>
  <si>
    <t>Franklin, WI</t>
  </si>
  <si>
    <t>Braden Schuld</t>
  </si>
  <si>
    <t>Deacan Koback</t>
  </si>
  <si>
    <t>Michael Zwiefelhofer</t>
  </si>
  <si>
    <t>Omar Weber</t>
  </si>
  <si>
    <t>Kenosha</t>
  </si>
  <si>
    <t>Lindsey Anderson</t>
  </si>
  <si>
    <t>U12 / U15 Girls Junior Gold</t>
  </si>
  <si>
    <t>U15 Boys Junior Gold</t>
  </si>
  <si>
    <t>13A</t>
  </si>
  <si>
    <t>13B</t>
  </si>
  <si>
    <t>14C</t>
  </si>
  <si>
    <t>15A</t>
  </si>
  <si>
    <t>15B</t>
  </si>
  <si>
    <t>16C</t>
  </si>
  <si>
    <t>16D</t>
  </si>
  <si>
    <t>17A</t>
  </si>
  <si>
    <t>17B</t>
  </si>
  <si>
    <t>18C</t>
  </si>
  <si>
    <t>18D</t>
  </si>
  <si>
    <t>19A</t>
  </si>
  <si>
    <t>19B</t>
  </si>
  <si>
    <t>20C</t>
  </si>
  <si>
    <t>6th</t>
  </si>
  <si>
    <t>7th</t>
  </si>
  <si>
    <t>8th</t>
  </si>
  <si>
    <t>10th</t>
  </si>
  <si>
    <t>11th</t>
  </si>
  <si>
    <t>21A</t>
  </si>
  <si>
    <t>21B</t>
  </si>
  <si>
    <t>22C</t>
  </si>
  <si>
    <t>W/D</t>
  </si>
  <si>
    <t>Lanes:  3 - 4</t>
  </si>
  <si>
    <t>Lanes:  1 - 2</t>
  </si>
  <si>
    <t>Lanes:  11 - 12</t>
  </si>
  <si>
    <t>Lanes:  5 - 6</t>
  </si>
  <si>
    <t>Lanes:  7 - 8</t>
  </si>
  <si>
    <t>Lanes:  9 - 10</t>
  </si>
  <si>
    <t>Lanes: 7 - 8</t>
  </si>
  <si>
    <t>Lanes: 11 - 12</t>
  </si>
  <si>
    <t>23A</t>
  </si>
  <si>
    <t>23B</t>
  </si>
  <si>
    <t>24C</t>
  </si>
  <si>
    <t>Machensey Park, 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</si>
</sst>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3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tabSelected="1" zoomScalePageLayoutView="0" workbookViewId="0" topLeftCell="A1">
      <selection activeCell="D14" sqref="D14:E14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2"/>
      <c r="C1" s="87" t="s">
        <v>31</v>
      </c>
      <c r="D1" s="88"/>
      <c r="E1" s="88"/>
      <c r="F1" s="88"/>
      <c r="G1" s="66"/>
      <c r="H1" s="66"/>
      <c r="I1" s="63"/>
      <c r="J1" s="60"/>
    </row>
    <row r="2" spans="2:8" ht="13.5">
      <c r="B2" s="67"/>
      <c r="C2" s="67"/>
      <c r="D2" s="67"/>
      <c r="E2" s="67"/>
      <c r="F2" s="67"/>
      <c r="G2" s="67"/>
      <c r="H2" s="67"/>
    </row>
    <row r="3" spans="2:10" s="39" customFormat="1" ht="15.75">
      <c r="B3" s="64"/>
      <c r="C3" s="89" t="s">
        <v>62</v>
      </c>
      <c r="D3" s="90"/>
      <c r="E3" s="90"/>
      <c r="F3" s="90"/>
      <c r="G3" s="61"/>
      <c r="H3" s="61"/>
      <c r="I3" s="43"/>
      <c r="J3" s="61"/>
    </row>
    <row r="4" spans="2:10" s="39" customFormat="1" ht="15.75">
      <c r="B4" s="64"/>
      <c r="C4" s="89" t="s">
        <v>63</v>
      </c>
      <c r="D4" s="90"/>
      <c r="E4" s="90"/>
      <c r="F4" s="90"/>
      <c r="G4" s="61"/>
      <c r="H4" s="61"/>
      <c r="I4" s="43"/>
      <c r="J4" s="61"/>
    </row>
    <row r="5" spans="2:10" s="39" customFormat="1" ht="15.75">
      <c r="B5" s="64"/>
      <c r="C5" s="89" t="s">
        <v>206</v>
      </c>
      <c r="D5" s="90"/>
      <c r="E5" s="90"/>
      <c r="F5" s="90"/>
      <c r="G5" s="61"/>
      <c r="H5" s="61"/>
      <c r="I5" s="43"/>
      <c r="J5" s="61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8" t="s">
        <v>58</v>
      </c>
      <c r="D8" s="85" t="s">
        <v>59</v>
      </c>
      <c r="E8" s="85"/>
      <c r="F8" s="68" t="s">
        <v>60</v>
      </c>
      <c r="G8" s="75" t="s">
        <v>61</v>
      </c>
      <c r="H8" s="39"/>
    </row>
    <row r="9" spans="3:7" ht="15.75">
      <c r="C9" s="69" t="s">
        <v>33</v>
      </c>
      <c r="D9" s="79" t="s">
        <v>110</v>
      </c>
      <c r="E9" s="79"/>
      <c r="F9" s="70" t="s">
        <v>78</v>
      </c>
      <c r="G9" s="71">
        <v>600</v>
      </c>
    </row>
    <row r="10" spans="3:7" ht="15.75">
      <c r="C10" s="69" t="s">
        <v>34</v>
      </c>
      <c r="D10" s="79" t="s">
        <v>101</v>
      </c>
      <c r="E10" s="79"/>
      <c r="F10" s="70" t="s">
        <v>73</v>
      </c>
      <c r="G10" s="71">
        <v>300</v>
      </c>
    </row>
    <row r="11" spans="3:7" ht="15.75">
      <c r="C11" s="69" t="s">
        <v>35</v>
      </c>
      <c r="D11" s="79" t="s">
        <v>100</v>
      </c>
      <c r="E11" s="79"/>
      <c r="F11" s="70" t="s">
        <v>72</v>
      </c>
      <c r="G11" s="71">
        <v>150</v>
      </c>
    </row>
    <row r="12" spans="3:7" ht="15.75">
      <c r="C12" s="69" t="s">
        <v>35</v>
      </c>
      <c r="D12" s="79" t="s">
        <v>88</v>
      </c>
      <c r="E12" s="79"/>
      <c r="F12" s="70" t="s">
        <v>64</v>
      </c>
      <c r="G12" s="71">
        <v>150</v>
      </c>
    </row>
    <row r="13" spans="3:7" ht="15.75">
      <c r="C13" s="69" t="s">
        <v>42</v>
      </c>
      <c r="D13" s="79" t="s">
        <v>109</v>
      </c>
      <c r="E13" s="79"/>
      <c r="F13" s="70" t="s">
        <v>75</v>
      </c>
      <c r="G13" s="71">
        <v>90</v>
      </c>
    </row>
    <row r="14" spans="3:7" ht="15.75">
      <c r="C14" s="69" t="s">
        <v>236</v>
      </c>
      <c r="D14" s="79" t="s">
        <v>113</v>
      </c>
      <c r="E14" s="79"/>
      <c r="F14" s="70" t="s">
        <v>81</v>
      </c>
      <c r="G14" s="71">
        <v>85</v>
      </c>
    </row>
    <row r="15" spans="3:7" ht="15.75">
      <c r="C15" s="69" t="s">
        <v>237</v>
      </c>
      <c r="D15" s="79" t="s">
        <v>123</v>
      </c>
      <c r="E15" s="79"/>
      <c r="F15" s="70" t="s">
        <v>87</v>
      </c>
      <c r="G15" s="71">
        <v>80</v>
      </c>
    </row>
    <row r="16" spans="3:7" ht="15.75">
      <c r="C16" s="69" t="s">
        <v>238</v>
      </c>
      <c r="D16" s="79" t="s">
        <v>114</v>
      </c>
      <c r="E16" s="79"/>
      <c r="F16" s="70" t="s">
        <v>82</v>
      </c>
      <c r="G16" s="71">
        <v>75</v>
      </c>
    </row>
    <row r="17" spans="3:7" ht="15.75">
      <c r="C17" s="69" t="s">
        <v>43</v>
      </c>
      <c r="D17" s="79" t="s">
        <v>214</v>
      </c>
      <c r="E17" s="79"/>
      <c r="F17" s="70" t="s">
        <v>256</v>
      </c>
      <c r="G17" s="71">
        <v>70</v>
      </c>
    </row>
    <row r="18" spans="3:7" ht="15.75">
      <c r="C18" s="69" t="s">
        <v>239</v>
      </c>
      <c r="D18" s="79" t="s">
        <v>119</v>
      </c>
      <c r="E18" s="79"/>
      <c r="F18" s="70" t="s">
        <v>83</v>
      </c>
      <c r="G18" s="71">
        <v>65</v>
      </c>
    </row>
    <row r="19" spans="3:7" ht="15.75">
      <c r="C19" s="69" t="s">
        <v>240</v>
      </c>
      <c r="D19" s="79" t="s">
        <v>116</v>
      </c>
      <c r="E19" s="79"/>
      <c r="F19" s="70" t="s">
        <v>80</v>
      </c>
      <c r="G19" s="71">
        <v>55</v>
      </c>
    </row>
    <row r="20" spans="3:7" ht="13.5">
      <c r="C20" s="72"/>
      <c r="D20" s="72"/>
      <c r="E20" s="72"/>
      <c r="F20" s="72"/>
      <c r="G20" s="72"/>
    </row>
    <row r="21" spans="3:7" ht="15.75">
      <c r="C21" s="73" t="s">
        <v>36</v>
      </c>
      <c r="D21" s="72"/>
      <c r="E21" s="72"/>
      <c r="F21" s="72"/>
      <c r="G21" s="74">
        <f>SUM(G9:G19)</f>
        <v>1720</v>
      </c>
    </row>
    <row r="23" spans="2:7" ht="16.5">
      <c r="B23" s="38" t="s">
        <v>37</v>
      </c>
      <c r="C23" s="39"/>
      <c r="D23" s="39"/>
      <c r="E23" s="39"/>
      <c r="F23" s="39"/>
      <c r="G23" s="40"/>
    </row>
    <row r="24" spans="2:7" ht="16.5">
      <c r="B24" s="38"/>
      <c r="C24" s="68" t="s">
        <v>58</v>
      </c>
      <c r="D24" s="85" t="s">
        <v>59</v>
      </c>
      <c r="E24" s="85"/>
      <c r="F24" s="68" t="s">
        <v>60</v>
      </c>
      <c r="G24" s="75" t="s">
        <v>61</v>
      </c>
    </row>
    <row r="25" spans="3:7" ht="15.75">
      <c r="C25" s="69" t="s">
        <v>33</v>
      </c>
      <c r="D25" s="79" t="s">
        <v>149</v>
      </c>
      <c r="E25" s="79"/>
      <c r="F25" s="70" t="s">
        <v>84</v>
      </c>
      <c r="G25" s="71">
        <v>350</v>
      </c>
    </row>
    <row r="26" spans="3:7" ht="15.75">
      <c r="C26" s="69" t="s">
        <v>34</v>
      </c>
      <c r="D26" s="79" t="s">
        <v>153</v>
      </c>
      <c r="E26" s="79"/>
      <c r="F26" s="70" t="s">
        <v>82</v>
      </c>
      <c r="G26" s="71">
        <v>175</v>
      </c>
    </row>
    <row r="27" spans="3:7" ht="15.75">
      <c r="C27" s="69" t="s">
        <v>35</v>
      </c>
      <c r="D27" s="79" t="s">
        <v>146</v>
      </c>
      <c r="E27" s="79"/>
      <c r="F27" s="70" t="s">
        <v>256</v>
      </c>
      <c r="G27" s="71">
        <v>100</v>
      </c>
    </row>
    <row r="28" spans="3:7" ht="15.75">
      <c r="C28" s="69" t="s">
        <v>35</v>
      </c>
      <c r="D28" s="79" t="s">
        <v>151</v>
      </c>
      <c r="E28" s="79"/>
      <c r="F28" s="70" t="s">
        <v>133</v>
      </c>
      <c r="G28" s="71">
        <v>100</v>
      </c>
    </row>
    <row r="29" spans="3:7" ht="15.75">
      <c r="C29" s="69" t="s">
        <v>42</v>
      </c>
      <c r="D29" s="79" t="s">
        <v>140</v>
      </c>
      <c r="E29" s="79"/>
      <c r="F29" s="70" t="s">
        <v>126</v>
      </c>
      <c r="G29" s="71">
        <v>75</v>
      </c>
    </row>
    <row r="30" spans="3:7" ht="15.75">
      <c r="C30" s="69" t="s">
        <v>236</v>
      </c>
      <c r="D30" s="79" t="s">
        <v>158</v>
      </c>
      <c r="E30" s="79"/>
      <c r="F30" s="70" t="s">
        <v>137</v>
      </c>
      <c r="G30" s="71">
        <v>60</v>
      </c>
    </row>
    <row r="31" spans="3:7" ht="13.5">
      <c r="C31" s="72"/>
      <c r="D31" s="72"/>
      <c r="E31" s="72"/>
      <c r="F31" s="72"/>
      <c r="G31" s="72"/>
    </row>
    <row r="32" spans="3:7" ht="15.75">
      <c r="C32" s="73" t="s">
        <v>36</v>
      </c>
      <c r="D32" s="72"/>
      <c r="E32" s="72"/>
      <c r="F32" s="72"/>
      <c r="G32" s="74">
        <f>SUM(G25:G30)</f>
        <v>860</v>
      </c>
    </row>
    <row r="33" spans="2:7" ht="15.75">
      <c r="B33" s="39"/>
      <c r="C33" s="39"/>
      <c r="D33" s="39"/>
      <c r="E33" s="39"/>
      <c r="F33" s="39"/>
      <c r="G33" s="39"/>
    </row>
    <row r="34" spans="2:7" ht="16.5">
      <c r="B34" s="38" t="s">
        <v>38</v>
      </c>
      <c r="C34" s="39"/>
      <c r="D34" s="39"/>
      <c r="E34" s="39"/>
      <c r="F34" s="39"/>
      <c r="G34" s="41"/>
    </row>
    <row r="35" spans="2:7" ht="16.5">
      <c r="B35" s="38"/>
      <c r="C35" s="68" t="s">
        <v>58</v>
      </c>
      <c r="D35" s="85" t="s">
        <v>59</v>
      </c>
      <c r="E35" s="85"/>
      <c r="F35" s="68" t="s">
        <v>60</v>
      </c>
      <c r="G35" s="76" t="s">
        <v>61</v>
      </c>
    </row>
    <row r="36" spans="2:7" ht="15.75">
      <c r="B36" s="39"/>
      <c r="C36" s="69" t="s">
        <v>33</v>
      </c>
      <c r="D36" s="79" t="s">
        <v>189</v>
      </c>
      <c r="E36" s="79"/>
      <c r="F36" s="70" t="s">
        <v>167</v>
      </c>
      <c r="G36" s="71">
        <v>400</v>
      </c>
    </row>
    <row r="37" spans="2:7" ht="15.75">
      <c r="B37" s="39"/>
      <c r="C37" s="69" t="s">
        <v>34</v>
      </c>
      <c r="D37" s="79" t="s">
        <v>194</v>
      </c>
      <c r="E37" s="79"/>
      <c r="F37" s="70" t="s">
        <v>169</v>
      </c>
      <c r="G37" s="71">
        <v>210</v>
      </c>
    </row>
    <row r="38" spans="2:7" ht="15.75">
      <c r="B38" s="39"/>
      <c r="C38" s="69" t="s">
        <v>35</v>
      </c>
      <c r="D38" s="79" t="s">
        <v>196</v>
      </c>
      <c r="E38" s="79"/>
      <c r="F38" s="70" t="s">
        <v>169</v>
      </c>
      <c r="G38" s="71">
        <v>140</v>
      </c>
    </row>
    <row r="39" spans="2:7" ht="15.75">
      <c r="B39" s="39"/>
      <c r="C39" s="69" t="s">
        <v>35</v>
      </c>
      <c r="D39" s="79" t="s">
        <v>173</v>
      </c>
      <c r="E39" s="79"/>
      <c r="F39" s="70" t="s">
        <v>66</v>
      </c>
      <c r="G39" s="71">
        <v>140</v>
      </c>
    </row>
    <row r="40" spans="2:7" ht="15.75">
      <c r="B40" s="39"/>
      <c r="C40" s="69" t="s">
        <v>42</v>
      </c>
      <c r="D40" s="79" t="s">
        <v>193</v>
      </c>
      <c r="E40" s="79"/>
      <c r="F40" s="70" t="s">
        <v>85</v>
      </c>
      <c r="G40" s="71">
        <v>90</v>
      </c>
    </row>
    <row r="41" spans="2:7" ht="15.75">
      <c r="B41" s="39"/>
      <c r="C41" s="69" t="s">
        <v>236</v>
      </c>
      <c r="D41" s="79" t="s">
        <v>182</v>
      </c>
      <c r="E41" s="79"/>
      <c r="F41" s="70" t="s">
        <v>164</v>
      </c>
      <c r="G41" s="71">
        <v>80</v>
      </c>
    </row>
    <row r="42" spans="2:7" ht="15.75">
      <c r="B42" s="39"/>
      <c r="C42" s="69" t="s">
        <v>237</v>
      </c>
      <c r="D42" s="79" t="s">
        <v>176</v>
      </c>
      <c r="E42" s="79"/>
      <c r="F42" s="70" t="s">
        <v>127</v>
      </c>
      <c r="G42" s="71">
        <v>70</v>
      </c>
    </row>
    <row r="43" spans="2:7" ht="15.75">
      <c r="B43" s="39"/>
      <c r="C43" s="69" t="s">
        <v>238</v>
      </c>
      <c r="D43" s="79" t="s">
        <v>181</v>
      </c>
      <c r="E43" s="79"/>
      <c r="F43" s="70" t="s">
        <v>163</v>
      </c>
      <c r="G43" s="71">
        <v>60</v>
      </c>
    </row>
    <row r="44" spans="2:7" ht="15.75">
      <c r="B44" s="39"/>
      <c r="C44" s="69" t="s">
        <v>43</v>
      </c>
      <c r="D44" s="79" t="s">
        <v>188</v>
      </c>
      <c r="E44" s="79"/>
      <c r="F44" s="70" t="s">
        <v>74</v>
      </c>
      <c r="G44" s="71">
        <v>55</v>
      </c>
    </row>
    <row r="45" spans="2:7" ht="15.75">
      <c r="B45" s="39"/>
      <c r="C45" s="73"/>
      <c r="D45" s="73"/>
      <c r="E45" s="73"/>
      <c r="F45" s="73"/>
      <c r="G45" s="73"/>
    </row>
    <row r="46" spans="2:7" ht="15.75">
      <c r="B46" s="39"/>
      <c r="C46" s="73" t="s">
        <v>36</v>
      </c>
      <c r="D46" s="73"/>
      <c r="E46" s="73"/>
      <c r="F46" s="73"/>
      <c r="G46" s="74">
        <f>SUM(G36:G45)</f>
        <v>1245</v>
      </c>
    </row>
    <row r="47" spans="2:7" ht="15.75">
      <c r="B47" s="39"/>
      <c r="C47" s="39"/>
      <c r="D47" s="39"/>
      <c r="E47" s="39"/>
      <c r="F47" s="39"/>
      <c r="G47" s="39"/>
    </row>
    <row r="48" spans="2:7" ht="15.75">
      <c r="B48" s="39"/>
      <c r="C48" s="39"/>
      <c r="D48" s="39"/>
      <c r="E48" s="39"/>
      <c r="F48" s="39"/>
      <c r="G48" s="39"/>
    </row>
    <row r="49" spans="2:7" ht="16.5">
      <c r="B49" s="38" t="s">
        <v>39</v>
      </c>
      <c r="C49" s="39"/>
      <c r="D49" s="39"/>
      <c r="E49" s="39"/>
      <c r="F49" s="39"/>
      <c r="G49" s="39"/>
    </row>
    <row r="50" spans="2:8" ht="15.75">
      <c r="B50" s="39"/>
      <c r="C50" s="81" t="s">
        <v>178</v>
      </c>
      <c r="D50" s="82"/>
      <c r="E50" s="83"/>
      <c r="F50" s="70" t="s">
        <v>176</v>
      </c>
      <c r="G50" s="65"/>
      <c r="H50" s="65"/>
    </row>
    <row r="51" spans="2:8" ht="15.75">
      <c r="B51" s="39"/>
      <c r="C51" s="81" t="s">
        <v>184</v>
      </c>
      <c r="D51" s="82"/>
      <c r="E51" s="83"/>
      <c r="F51" s="70" t="s">
        <v>179</v>
      </c>
      <c r="G51" s="65"/>
      <c r="H51" s="65"/>
    </row>
    <row r="52" spans="2:8" ht="15.75">
      <c r="B52" s="39"/>
      <c r="C52" s="81" t="s">
        <v>207</v>
      </c>
      <c r="D52" s="82"/>
      <c r="E52" s="83"/>
      <c r="F52" s="70" t="s">
        <v>112</v>
      </c>
      <c r="G52" s="65"/>
      <c r="H52" s="65"/>
    </row>
    <row r="53" spans="2:8" ht="15.75">
      <c r="B53" s="39"/>
      <c r="C53" s="81" t="s">
        <v>104</v>
      </c>
      <c r="D53" s="82"/>
      <c r="E53" s="83"/>
      <c r="F53" s="70" t="s">
        <v>189</v>
      </c>
      <c r="G53" s="65"/>
      <c r="H53" s="65"/>
    </row>
    <row r="54" spans="2:7" ht="15.75">
      <c r="B54" s="39"/>
      <c r="C54" s="81" t="s">
        <v>140</v>
      </c>
      <c r="D54" s="82"/>
      <c r="E54" s="83"/>
      <c r="F54" s="73"/>
      <c r="G54" s="39"/>
    </row>
    <row r="55" spans="2:7" ht="15.75">
      <c r="B55" s="39"/>
      <c r="C55" s="86"/>
      <c r="D55" s="86"/>
      <c r="E55" s="86"/>
      <c r="F55" s="39"/>
      <c r="G55" s="39"/>
    </row>
    <row r="56" spans="2:5" s="39" customFormat="1" ht="16.5">
      <c r="B56" s="38" t="s">
        <v>41</v>
      </c>
      <c r="E56" s="38"/>
    </row>
    <row r="57" spans="2:7" s="39" customFormat="1" ht="15.75">
      <c r="B57" s="79" t="s">
        <v>101</v>
      </c>
      <c r="C57" s="80"/>
      <c r="D57" s="70">
        <v>10</v>
      </c>
      <c r="E57" s="43"/>
      <c r="F57" s="70" t="s">
        <v>109</v>
      </c>
      <c r="G57" s="73">
        <v>25</v>
      </c>
    </row>
    <row r="58" spans="2:7" s="39" customFormat="1" ht="15.75">
      <c r="B58" s="79" t="s">
        <v>123</v>
      </c>
      <c r="C58" s="80"/>
      <c r="D58" s="70">
        <v>30</v>
      </c>
      <c r="E58" s="43"/>
      <c r="F58" s="70" t="s">
        <v>102</v>
      </c>
      <c r="G58" s="73">
        <v>10</v>
      </c>
    </row>
    <row r="59" spans="2:7" s="39" customFormat="1" ht="15.75">
      <c r="B59" s="79"/>
      <c r="C59" s="84"/>
      <c r="D59" s="70"/>
      <c r="F59" s="70" t="s">
        <v>45</v>
      </c>
      <c r="G59" s="73">
        <f>SUM(D57:D59)+SUM(G57:G58)</f>
        <v>75</v>
      </c>
    </row>
    <row r="60" s="39" customFormat="1" ht="15.75"/>
    <row r="61" spans="2:7" ht="18">
      <c r="B61" s="38" t="s">
        <v>40</v>
      </c>
      <c r="G61" s="42">
        <f>G46+G32+G21+G59</f>
        <v>3900</v>
      </c>
    </row>
  </sheetData>
  <sheetProtection/>
  <mergeCells count="42">
    <mergeCell ref="C55:E55"/>
    <mergeCell ref="C1:F1"/>
    <mergeCell ref="C3:F3"/>
    <mergeCell ref="C4:F4"/>
    <mergeCell ref="C5:F5"/>
    <mergeCell ref="D16:E16"/>
    <mergeCell ref="D44:E44"/>
    <mergeCell ref="D30:E30"/>
    <mergeCell ref="D8:E8"/>
    <mergeCell ref="D24:E24"/>
    <mergeCell ref="D35:E35"/>
    <mergeCell ref="C54:E54"/>
    <mergeCell ref="D17:E17"/>
    <mergeCell ref="D18:E18"/>
    <mergeCell ref="B59:C59"/>
    <mergeCell ref="D28:E28"/>
    <mergeCell ref="D29:E29"/>
    <mergeCell ref="D39:E39"/>
    <mergeCell ref="D40:E40"/>
    <mergeCell ref="D36:E36"/>
    <mergeCell ref="D42:E42"/>
    <mergeCell ref="D43:E43"/>
    <mergeCell ref="D15:E15"/>
    <mergeCell ref="D37:E37"/>
    <mergeCell ref="D10:E10"/>
    <mergeCell ref="D19:E19"/>
    <mergeCell ref="D26:E26"/>
    <mergeCell ref="D11:E11"/>
    <mergeCell ref="D12:E12"/>
    <mergeCell ref="D13:E13"/>
    <mergeCell ref="D14:E14"/>
    <mergeCell ref="D27:E27"/>
    <mergeCell ref="D9:E9"/>
    <mergeCell ref="D25:E25"/>
    <mergeCell ref="B57:C57"/>
    <mergeCell ref="B58:C58"/>
    <mergeCell ref="D38:E38"/>
    <mergeCell ref="D41:E41"/>
    <mergeCell ref="C50:E50"/>
    <mergeCell ref="C51:E51"/>
    <mergeCell ref="C52:E52"/>
    <mergeCell ref="C53:E53"/>
  </mergeCells>
  <printOptions horizontalCentered="1"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8" t="str">
        <f>'2nd Rd Boys'!B5</f>
        <v>Luke Winter</v>
      </c>
      <c r="C2" s="98"/>
      <c r="D2" s="34">
        <v>191</v>
      </c>
    </row>
    <row r="3" spans="1:4" ht="12.75">
      <c r="A3" s="35"/>
      <c r="B3" s="35"/>
      <c r="C3" s="35"/>
      <c r="D3" s="30"/>
    </row>
    <row r="4" spans="1:7" ht="12.75">
      <c r="A4" s="99" t="s">
        <v>248</v>
      </c>
      <c r="B4" s="99"/>
      <c r="C4" s="99"/>
      <c r="D4" s="31"/>
      <c r="E4" s="102" t="s">
        <v>101</v>
      </c>
      <c r="F4" s="98"/>
      <c r="G4" s="29">
        <v>224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8" t="str">
        <f>'2nd Rd Boys'!B8</f>
        <v>Trae Henrichsmeyer</v>
      </c>
      <c r="C6" s="98"/>
      <c r="D6" s="36">
        <v>205</v>
      </c>
      <c r="G6" s="31"/>
    </row>
    <row r="7" ht="12.75">
      <c r="G7" s="31"/>
    </row>
    <row r="8" spans="5:10" ht="12.75">
      <c r="E8" s="104" t="s">
        <v>245</v>
      </c>
      <c r="F8" s="90"/>
      <c r="G8" s="31"/>
      <c r="H8" s="100" t="s">
        <v>110</v>
      </c>
      <c r="I8" s="101"/>
      <c r="J8" s="101"/>
    </row>
    <row r="9" spans="1:7" ht="12.75">
      <c r="A9" s="59" t="s">
        <v>29</v>
      </c>
      <c r="B9" s="98" t="str">
        <f>'2nd Rd Boys'!B6</f>
        <v>Zackery Shoemaker</v>
      </c>
      <c r="C9" s="98"/>
      <c r="D9" s="34">
        <v>163</v>
      </c>
      <c r="G9" s="31"/>
    </row>
    <row r="10" spans="1:9" ht="12.75">
      <c r="A10" s="35"/>
      <c r="B10" s="35"/>
      <c r="C10" s="35"/>
      <c r="D10" s="30"/>
      <c r="G10" s="31"/>
      <c r="I10" s="44" t="s">
        <v>56</v>
      </c>
    </row>
    <row r="11" spans="1:7" ht="12.75">
      <c r="A11" s="103" t="s">
        <v>247</v>
      </c>
      <c r="B11" s="99"/>
      <c r="C11" s="99"/>
      <c r="D11" s="31"/>
      <c r="E11" s="102" t="s">
        <v>110</v>
      </c>
      <c r="F11" s="98"/>
      <c r="G11" s="32">
        <v>237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98" t="str">
        <f>'2nd Rd Boys'!B7</f>
        <v>Gavin Suprenand</v>
      </c>
      <c r="C13" s="98"/>
      <c r="D13" s="36">
        <v>191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8" t="str">
        <f>'2nd Rd Girls'!B5</f>
        <v>Kelly Whipple</v>
      </c>
      <c r="C2" s="98"/>
      <c r="D2" s="34">
        <v>195</v>
      </c>
    </row>
    <row r="3" spans="1:4" ht="12.75">
      <c r="A3" s="35"/>
      <c r="B3" s="35"/>
      <c r="C3" s="35"/>
      <c r="D3" s="30"/>
    </row>
    <row r="4" spans="1:7" ht="12.75">
      <c r="A4" s="99" t="s">
        <v>250</v>
      </c>
      <c r="B4" s="99"/>
      <c r="C4" s="99"/>
      <c r="D4" s="31"/>
      <c r="E4" s="102" t="s">
        <v>149</v>
      </c>
      <c r="F4" s="98"/>
      <c r="G4" s="29">
        <v>199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8" t="str">
        <f>'2nd Rd Girls'!B8</f>
        <v>Cheyenne Tuft</v>
      </c>
      <c r="C6" s="98"/>
      <c r="D6" s="36">
        <v>182</v>
      </c>
      <c r="G6" s="31"/>
    </row>
    <row r="7" ht="12.75">
      <c r="G7" s="31"/>
    </row>
    <row r="8" spans="5:10" ht="12.75">
      <c r="E8" s="104" t="s">
        <v>249</v>
      </c>
      <c r="F8" s="90"/>
      <c r="G8" s="31"/>
      <c r="H8" s="100" t="s">
        <v>149</v>
      </c>
      <c r="I8" s="105"/>
      <c r="J8" s="105"/>
    </row>
    <row r="9" spans="1:7" ht="12.75">
      <c r="A9" s="59" t="s">
        <v>29</v>
      </c>
      <c r="B9" s="98" t="str">
        <f>'2nd Rd Girls'!B6</f>
        <v>Ashlin Teves</v>
      </c>
      <c r="C9" s="98"/>
      <c r="D9" s="34">
        <v>175</v>
      </c>
      <c r="G9" s="31"/>
    </row>
    <row r="10" spans="1:9" ht="12.75">
      <c r="A10" s="35"/>
      <c r="B10" s="35"/>
      <c r="C10" s="35"/>
      <c r="D10" s="30"/>
      <c r="G10" s="31"/>
      <c r="I10" s="44" t="s">
        <v>56</v>
      </c>
    </row>
    <row r="11" spans="1:7" ht="12.75">
      <c r="A11" s="103" t="s">
        <v>245</v>
      </c>
      <c r="B11" s="99"/>
      <c r="C11" s="99"/>
      <c r="D11" s="31"/>
      <c r="E11" s="102" t="s">
        <v>153</v>
      </c>
      <c r="F11" s="98"/>
      <c r="G11" s="32">
        <v>158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98" t="str">
        <f>'2nd Rd Girls'!B7</f>
        <v>RaeAnne Kalsto</v>
      </c>
      <c r="C13" s="98"/>
      <c r="D13" s="36">
        <v>194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8" t="str">
        <f>'2nd Rd Hdcp'!B4</f>
        <v>Brayden Champion</v>
      </c>
      <c r="C2" s="98"/>
      <c r="D2" s="34">
        <f>G18</f>
        <v>205</v>
      </c>
    </row>
    <row r="3" spans="1:4" ht="12.75">
      <c r="A3" s="35"/>
      <c r="B3" s="35"/>
      <c r="C3" s="35"/>
      <c r="D3" s="30"/>
    </row>
    <row r="4" spans="1:7" ht="12.75">
      <c r="A4" s="99" t="s">
        <v>251</v>
      </c>
      <c r="B4" s="99"/>
      <c r="C4" s="99"/>
      <c r="D4" s="31"/>
      <c r="E4" s="106" t="s">
        <v>189</v>
      </c>
      <c r="F4" s="98"/>
      <c r="G4" s="29">
        <f>G27</f>
        <v>188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8" t="str">
        <f>'2nd Rd Hdcp'!B7</f>
        <v>Braelyn Boss</v>
      </c>
      <c r="C6" s="98"/>
      <c r="D6" s="36">
        <f>G19</f>
        <v>213</v>
      </c>
      <c r="G6" s="31"/>
    </row>
    <row r="7" ht="12.75">
      <c r="G7" s="31"/>
    </row>
    <row r="8" spans="5:10" ht="12.75">
      <c r="E8" s="104" t="s">
        <v>252</v>
      </c>
      <c r="F8" s="90"/>
      <c r="G8" s="31"/>
      <c r="H8" s="100" t="s">
        <v>189</v>
      </c>
      <c r="I8" s="105"/>
      <c r="J8" s="105"/>
    </row>
    <row r="9" spans="1:11" ht="12.75">
      <c r="A9" s="59" t="s">
        <v>29</v>
      </c>
      <c r="B9" s="98" t="str">
        <f>'2nd Rd Hdcp'!B5</f>
        <v>Robert Jensen</v>
      </c>
      <c r="C9" s="98"/>
      <c r="D9" s="34">
        <f>G21</f>
        <v>207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56</v>
      </c>
      <c r="J10" s="33"/>
      <c r="K10" s="33"/>
    </row>
    <row r="11" spans="1:11" ht="12.75">
      <c r="A11" s="99" t="s">
        <v>246</v>
      </c>
      <c r="B11" s="99"/>
      <c r="C11" s="99"/>
      <c r="D11" s="31"/>
      <c r="E11" s="106" t="s">
        <v>194</v>
      </c>
      <c r="F11" s="98"/>
      <c r="G11" s="32">
        <f>G28</f>
        <v>182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9" t="s">
        <v>28</v>
      </c>
      <c r="B13" s="98" t="str">
        <f>'2nd Rd Hdcp'!B6</f>
        <v>Abigail Jensen</v>
      </c>
      <c r="C13" s="98"/>
      <c r="D13" s="36">
        <f>G22</f>
        <v>159</v>
      </c>
      <c r="J13" s="33"/>
      <c r="K13" s="33"/>
    </row>
    <row r="14" spans="10:11" ht="12.75">
      <c r="J14" s="33"/>
      <c r="K14" s="33"/>
    </row>
    <row r="16" spans="1:10" ht="12.75">
      <c r="A16" s="107" t="s">
        <v>57</v>
      </c>
      <c r="B16" s="90"/>
      <c r="C16" s="90"/>
      <c r="D16" s="90"/>
      <c r="E16" s="90"/>
      <c r="F16" s="90"/>
      <c r="I16" s="107"/>
      <c r="J16" s="107"/>
    </row>
    <row r="18" spans="1:10" ht="12.75">
      <c r="A18" t="s">
        <v>26</v>
      </c>
      <c r="B18" s="90" t="str">
        <f>B2</f>
        <v>Brayden Champion</v>
      </c>
      <c r="C18" s="90"/>
      <c r="D18">
        <v>174</v>
      </c>
      <c r="E18">
        <v>31</v>
      </c>
      <c r="G18">
        <f>SUM(D18:F18)</f>
        <v>205</v>
      </c>
      <c r="I18" s="90"/>
      <c r="J18" s="90"/>
    </row>
    <row r="19" spans="1:10" ht="12.75">
      <c r="A19" s="58" t="s">
        <v>27</v>
      </c>
      <c r="B19" s="90" t="str">
        <f>B6</f>
        <v>Braelyn Boss</v>
      </c>
      <c r="C19" s="90"/>
      <c r="D19">
        <v>158</v>
      </c>
      <c r="E19">
        <v>55</v>
      </c>
      <c r="G19">
        <f aca="true" t="shared" si="0" ref="G19:G28">SUM(D19:F19)</f>
        <v>213</v>
      </c>
      <c r="I19" s="90"/>
      <c r="J19" s="90"/>
    </row>
    <row r="21" spans="1:10" ht="12.75">
      <c r="A21" s="58" t="s">
        <v>29</v>
      </c>
      <c r="B21" s="90" t="str">
        <f>B9</f>
        <v>Robert Jensen</v>
      </c>
      <c r="C21" s="90"/>
      <c r="D21">
        <v>174</v>
      </c>
      <c r="E21">
        <v>33</v>
      </c>
      <c r="G21">
        <f t="shared" si="0"/>
        <v>207</v>
      </c>
      <c r="I21" s="90"/>
      <c r="J21" s="90"/>
    </row>
    <row r="22" spans="1:10" ht="12.75">
      <c r="A22" s="58" t="s">
        <v>28</v>
      </c>
      <c r="B22" s="90" t="str">
        <f>B13</f>
        <v>Abigail Jensen</v>
      </c>
      <c r="C22" s="90"/>
      <c r="D22">
        <v>105</v>
      </c>
      <c r="E22">
        <v>54</v>
      </c>
      <c r="G22">
        <f t="shared" si="0"/>
        <v>159</v>
      </c>
      <c r="I22" s="90"/>
      <c r="J22" s="90"/>
    </row>
    <row r="24" spans="2:10" ht="12.75">
      <c r="B24" s="90"/>
      <c r="C24" s="90"/>
      <c r="I24" s="108"/>
      <c r="J24" s="108"/>
    </row>
    <row r="25" spans="1:10" ht="12.75">
      <c r="A25" s="107" t="s">
        <v>30</v>
      </c>
      <c r="B25" s="90"/>
      <c r="C25" s="90"/>
      <c r="D25" s="90"/>
      <c r="E25" s="90"/>
      <c r="F25" s="90"/>
      <c r="I25" s="90"/>
      <c r="J25" s="90"/>
    </row>
    <row r="26" spans="9:10" ht="12.75">
      <c r="I26" s="90"/>
      <c r="J26" s="90"/>
    </row>
    <row r="27" spans="2:10" ht="12.75">
      <c r="B27" s="90" t="str">
        <f>E4</f>
        <v>Braelyn Boss</v>
      </c>
      <c r="C27" s="90"/>
      <c r="D27">
        <v>133</v>
      </c>
      <c r="E27">
        <v>55</v>
      </c>
      <c r="G27">
        <f t="shared" si="0"/>
        <v>188</v>
      </c>
      <c r="I27" s="90"/>
      <c r="J27" s="90"/>
    </row>
    <row r="28" spans="2:10" ht="12.75">
      <c r="B28" s="90" t="str">
        <f>E11</f>
        <v>Robert Jensen</v>
      </c>
      <c r="C28" s="90"/>
      <c r="D28">
        <v>149</v>
      </c>
      <c r="E28">
        <v>33</v>
      </c>
      <c r="G28">
        <f t="shared" si="0"/>
        <v>182</v>
      </c>
      <c r="I28" s="90"/>
      <c r="J28" s="90"/>
    </row>
    <row r="32" spans="9:10" ht="12.75">
      <c r="I32" s="90"/>
      <c r="J32" s="90"/>
    </row>
    <row r="33" spans="9:10" ht="12.75">
      <c r="I33" s="90"/>
      <c r="J33" s="90"/>
    </row>
    <row r="35" spans="9:10" ht="12.75">
      <c r="I35" s="90"/>
      <c r="J35" s="90"/>
    </row>
    <row r="36" spans="9:10" ht="12.75">
      <c r="I36" s="90"/>
      <c r="J36" s="90"/>
    </row>
    <row r="40" spans="9:10" ht="12.75">
      <c r="I40" s="90"/>
      <c r="J40" s="90"/>
    </row>
    <row r="41" spans="9:10" ht="12.75">
      <c r="I41" s="90"/>
      <c r="J41" s="90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Zeros="0" zoomScalePageLayoutView="0" workbookViewId="0" topLeftCell="A1">
      <selection activeCell="B34" sqref="B34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6384" width="9.140625" style="2" customWidth="1"/>
  </cols>
  <sheetData>
    <row r="1" spans="1:12" ht="15">
      <c r="A1" s="91" t="s">
        <v>11</v>
      </c>
      <c r="B1" s="90"/>
      <c r="C1" s="61"/>
      <c r="E1" s="92"/>
      <c r="F1" s="90"/>
      <c r="G1" s="90"/>
      <c r="H1" s="90"/>
      <c r="I1" s="90"/>
      <c r="J1" s="90"/>
      <c r="K1" s="93"/>
      <c r="L1" s="93"/>
    </row>
    <row r="2" ht="15.75" thickBot="1"/>
    <row r="3" spans="1:12" s="3" customFormat="1" ht="15">
      <c r="A3" s="4" t="s">
        <v>0</v>
      </c>
      <c r="B3" s="5" t="s">
        <v>1</v>
      </c>
      <c r="C3" s="5" t="s">
        <v>60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3" ht="15">
      <c r="A4" s="9">
        <v>1</v>
      </c>
      <c r="B4" s="7" t="s">
        <v>88</v>
      </c>
      <c r="C4" s="7" t="s">
        <v>64</v>
      </c>
      <c r="D4" s="8">
        <v>1</v>
      </c>
      <c r="E4" s="9">
        <v>229</v>
      </c>
      <c r="F4" s="9">
        <v>187</v>
      </c>
      <c r="G4" s="9">
        <v>244</v>
      </c>
      <c r="H4" s="9">
        <v>168</v>
      </c>
      <c r="I4" s="9">
        <v>251</v>
      </c>
      <c r="J4" s="9">
        <v>209</v>
      </c>
      <c r="K4" s="10">
        <f aca="true" t="shared" si="0" ref="K4:K46">SUM(E4:J4)</f>
        <v>1288</v>
      </c>
      <c r="L4" s="11">
        <f>AVERAGE(E4:J4)</f>
        <v>214.66666666666666</v>
      </c>
      <c r="M4" s="45"/>
    </row>
    <row r="5" spans="1:12" ht="15">
      <c r="A5" s="9">
        <v>2</v>
      </c>
      <c r="B5" s="7" t="s">
        <v>100</v>
      </c>
      <c r="C5" s="7" t="s">
        <v>72</v>
      </c>
      <c r="D5" s="8">
        <v>14</v>
      </c>
      <c r="E5" s="9">
        <v>200</v>
      </c>
      <c r="F5" s="9">
        <v>173</v>
      </c>
      <c r="G5" s="9">
        <v>184</v>
      </c>
      <c r="H5" s="9">
        <v>215</v>
      </c>
      <c r="I5" s="9">
        <v>199</v>
      </c>
      <c r="J5" s="9">
        <v>218</v>
      </c>
      <c r="K5" s="10">
        <f t="shared" si="0"/>
        <v>1189</v>
      </c>
      <c r="L5" s="11">
        <f aca="true" t="shared" si="1" ref="L5:L23">AVERAGE(E5:J5)</f>
        <v>198.16666666666666</v>
      </c>
    </row>
    <row r="6" spans="1:12" ht="15">
      <c r="A6" s="9">
        <v>3</v>
      </c>
      <c r="B6" s="7" t="s">
        <v>110</v>
      </c>
      <c r="C6" s="7" t="s">
        <v>78</v>
      </c>
      <c r="D6" s="8">
        <v>18</v>
      </c>
      <c r="E6" s="9">
        <v>128</v>
      </c>
      <c r="F6" s="9">
        <v>232</v>
      </c>
      <c r="G6" s="9">
        <v>181</v>
      </c>
      <c r="H6" s="9">
        <v>224</v>
      </c>
      <c r="I6" s="9">
        <v>222</v>
      </c>
      <c r="J6" s="9">
        <v>201</v>
      </c>
      <c r="K6" s="10">
        <f t="shared" si="0"/>
        <v>1188</v>
      </c>
      <c r="L6" s="11">
        <f t="shared" si="1"/>
        <v>198</v>
      </c>
    </row>
    <row r="7" spans="1:12" ht="15">
      <c r="A7" s="9">
        <v>4</v>
      </c>
      <c r="B7" s="7" t="s">
        <v>101</v>
      </c>
      <c r="C7" s="7" t="s">
        <v>73</v>
      </c>
      <c r="D7" s="8">
        <v>14</v>
      </c>
      <c r="E7" s="9">
        <v>169</v>
      </c>
      <c r="F7" s="9">
        <v>195</v>
      </c>
      <c r="G7" s="9">
        <v>150</v>
      </c>
      <c r="H7" s="9">
        <v>256</v>
      </c>
      <c r="I7" s="9">
        <v>179</v>
      </c>
      <c r="J7" s="9">
        <v>214</v>
      </c>
      <c r="K7" s="10">
        <f t="shared" si="0"/>
        <v>1163</v>
      </c>
      <c r="L7" s="11">
        <f t="shared" si="1"/>
        <v>193.83333333333334</v>
      </c>
    </row>
    <row r="8" spans="1:12" ht="15">
      <c r="A8" s="9">
        <v>5</v>
      </c>
      <c r="B8" s="7" t="s">
        <v>123</v>
      </c>
      <c r="C8" s="7" t="s">
        <v>87</v>
      </c>
      <c r="D8" s="8">
        <v>29</v>
      </c>
      <c r="E8" s="9">
        <v>189</v>
      </c>
      <c r="F8" s="9">
        <v>246</v>
      </c>
      <c r="G8" s="9">
        <v>203</v>
      </c>
      <c r="H8" s="9">
        <v>176</v>
      </c>
      <c r="I8" s="9">
        <v>178</v>
      </c>
      <c r="J8" s="9">
        <v>165</v>
      </c>
      <c r="K8" s="10">
        <f t="shared" si="0"/>
        <v>1157</v>
      </c>
      <c r="L8" s="11">
        <f t="shared" si="1"/>
        <v>192.83333333333334</v>
      </c>
    </row>
    <row r="9" spans="1:12" ht="15">
      <c r="A9" s="9">
        <v>6</v>
      </c>
      <c r="B9" s="7" t="s">
        <v>109</v>
      </c>
      <c r="C9" s="7" t="s">
        <v>75</v>
      </c>
      <c r="D9" s="8">
        <v>18</v>
      </c>
      <c r="E9" s="9">
        <v>209</v>
      </c>
      <c r="F9" s="9">
        <v>192</v>
      </c>
      <c r="G9" s="9">
        <v>182</v>
      </c>
      <c r="H9" s="9">
        <v>158</v>
      </c>
      <c r="I9" s="9">
        <v>187</v>
      </c>
      <c r="J9" s="9">
        <v>226</v>
      </c>
      <c r="K9" s="10">
        <f t="shared" si="0"/>
        <v>1154</v>
      </c>
      <c r="L9" s="11">
        <f t="shared" si="1"/>
        <v>192.33333333333334</v>
      </c>
    </row>
    <row r="10" spans="1:12" ht="15">
      <c r="A10" s="9">
        <v>7</v>
      </c>
      <c r="B10" s="7" t="s">
        <v>119</v>
      </c>
      <c r="C10" s="7" t="s">
        <v>83</v>
      </c>
      <c r="D10" s="8">
        <v>24</v>
      </c>
      <c r="E10" s="9">
        <v>168</v>
      </c>
      <c r="F10" s="9">
        <v>158</v>
      </c>
      <c r="G10" s="9">
        <v>162</v>
      </c>
      <c r="H10" s="9">
        <v>199</v>
      </c>
      <c r="I10" s="9">
        <v>199</v>
      </c>
      <c r="J10" s="9">
        <v>264</v>
      </c>
      <c r="K10" s="10">
        <f t="shared" si="0"/>
        <v>1150</v>
      </c>
      <c r="L10" s="11">
        <f t="shared" si="1"/>
        <v>191.66666666666666</v>
      </c>
    </row>
    <row r="11" spans="1:12" ht="15">
      <c r="A11" s="9">
        <v>8</v>
      </c>
      <c r="B11" s="7" t="s">
        <v>214</v>
      </c>
      <c r="C11" s="7" t="s">
        <v>70</v>
      </c>
      <c r="D11" s="8">
        <v>15</v>
      </c>
      <c r="E11" s="9">
        <v>194</v>
      </c>
      <c r="F11" s="9">
        <v>154</v>
      </c>
      <c r="G11" s="9">
        <v>202</v>
      </c>
      <c r="H11" s="9">
        <v>205</v>
      </c>
      <c r="I11" s="9">
        <v>167</v>
      </c>
      <c r="J11" s="9">
        <v>226</v>
      </c>
      <c r="K11" s="10">
        <f t="shared" si="0"/>
        <v>1148</v>
      </c>
      <c r="L11" s="11">
        <f t="shared" si="1"/>
        <v>191.33333333333334</v>
      </c>
    </row>
    <row r="12" spans="1:12" ht="15">
      <c r="A12" s="9">
        <v>9</v>
      </c>
      <c r="B12" s="7" t="s">
        <v>116</v>
      </c>
      <c r="C12" s="7" t="s">
        <v>80</v>
      </c>
      <c r="D12" s="8">
        <v>22</v>
      </c>
      <c r="E12" s="9">
        <v>210</v>
      </c>
      <c r="F12" s="9">
        <v>223</v>
      </c>
      <c r="G12" s="9">
        <v>176</v>
      </c>
      <c r="H12" s="9">
        <v>172</v>
      </c>
      <c r="I12" s="9">
        <v>219</v>
      </c>
      <c r="J12" s="9">
        <v>132</v>
      </c>
      <c r="K12" s="10">
        <f t="shared" si="0"/>
        <v>1132</v>
      </c>
      <c r="L12" s="11">
        <f t="shared" si="1"/>
        <v>188.66666666666666</v>
      </c>
    </row>
    <row r="13" spans="1:12" ht="15">
      <c r="A13" s="9">
        <v>10</v>
      </c>
      <c r="B13" s="7" t="s">
        <v>113</v>
      </c>
      <c r="C13" s="7" t="s">
        <v>81</v>
      </c>
      <c r="D13" s="8">
        <v>20</v>
      </c>
      <c r="E13" s="9">
        <v>224</v>
      </c>
      <c r="F13" s="9">
        <v>151</v>
      </c>
      <c r="G13" s="9">
        <v>180</v>
      </c>
      <c r="H13" s="9">
        <v>216</v>
      </c>
      <c r="I13" s="9">
        <v>189</v>
      </c>
      <c r="J13" s="9">
        <v>160</v>
      </c>
      <c r="K13" s="10">
        <f t="shared" si="0"/>
        <v>1120</v>
      </c>
      <c r="L13" s="11">
        <f t="shared" si="1"/>
        <v>186.66666666666666</v>
      </c>
    </row>
    <row r="14" spans="1:12" ht="15">
      <c r="A14" s="9">
        <v>11</v>
      </c>
      <c r="B14" s="7" t="s">
        <v>114</v>
      </c>
      <c r="C14" s="7" t="s">
        <v>82</v>
      </c>
      <c r="D14" s="8">
        <v>21</v>
      </c>
      <c r="E14" s="9">
        <v>189</v>
      </c>
      <c r="F14" s="9">
        <v>180</v>
      </c>
      <c r="G14" s="9">
        <v>203</v>
      </c>
      <c r="H14" s="9">
        <v>215</v>
      </c>
      <c r="I14" s="9">
        <v>149</v>
      </c>
      <c r="J14" s="9">
        <v>180</v>
      </c>
      <c r="K14" s="10">
        <f t="shared" si="0"/>
        <v>1116</v>
      </c>
      <c r="L14" s="11">
        <f t="shared" si="1"/>
        <v>186</v>
      </c>
    </row>
    <row r="15" spans="1:12" ht="15">
      <c r="A15" s="9">
        <v>12</v>
      </c>
      <c r="B15" s="7" t="s">
        <v>102</v>
      </c>
      <c r="C15" s="7" t="s">
        <v>74</v>
      </c>
      <c r="D15" s="8">
        <v>15</v>
      </c>
      <c r="E15" s="9">
        <v>157</v>
      </c>
      <c r="F15" s="9">
        <v>205</v>
      </c>
      <c r="G15" s="9">
        <v>167</v>
      </c>
      <c r="H15" s="9">
        <v>176</v>
      </c>
      <c r="I15" s="9">
        <v>175</v>
      </c>
      <c r="J15" s="9">
        <v>214</v>
      </c>
      <c r="K15" s="10">
        <f t="shared" si="0"/>
        <v>1094</v>
      </c>
      <c r="L15" s="11">
        <f t="shared" si="1"/>
        <v>182.33333333333334</v>
      </c>
    </row>
    <row r="16" spans="1:13" ht="15">
      <c r="A16" s="9">
        <v>13</v>
      </c>
      <c r="B16" s="7" t="s">
        <v>105</v>
      </c>
      <c r="C16" s="7" t="s">
        <v>77</v>
      </c>
      <c r="D16" s="8">
        <v>16</v>
      </c>
      <c r="E16" s="9">
        <v>139</v>
      </c>
      <c r="F16" s="9">
        <v>177</v>
      </c>
      <c r="G16" s="9">
        <v>172</v>
      </c>
      <c r="H16" s="9">
        <v>208</v>
      </c>
      <c r="I16" s="9">
        <v>183</v>
      </c>
      <c r="J16" s="9">
        <v>211</v>
      </c>
      <c r="K16" s="10">
        <f t="shared" si="0"/>
        <v>1090</v>
      </c>
      <c r="L16" s="11">
        <f t="shared" si="1"/>
        <v>181.66666666666666</v>
      </c>
      <c r="M16" s="45"/>
    </row>
    <row r="17" spans="1:12" ht="15">
      <c r="A17" s="9">
        <v>14</v>
      </c>
      <c r="B17" s="7" t="s">
        <v>95</v>
      </c>
      <c r="C17" s="7" t="s">
        <v>208</v>
      </c>
      <c r="D17" s="8">
        <v>10</v>
      </c>
      <c r="E17" s="9">
        <v>196</v>
      </c>
      <c r="F17" s="9">
        <v>187</v>
      </c>
      <c r="G17" s="9">
        <v>211</v>
      </c>
      <c r="H17" s="9">
        <v>144</v>
      </c>
      <c r="I17" s="9">
        <v>181</v>
      </c>
      <c r="J17" s="9">
        <v>159</v>
      </c>
      <c r="K17" s="10">
        <f t="shared" si="0"/>
        <v>1078</v>
      </c>
      <c r="L17" s="11">
        <f t="shared" si="1"/>
        <v>179.66666666666666</v>
      </c>
    </row>
    <row r="18" spans="1:12" ht="15">
      <c r="A18" s="9">
        <v>15</v>
      </c>
      <c r="B18" s="7" t="s">
        <v>108</v>
      </c>
      <c r="C18" s="7" t="s">
        <v>74</v>
      </c>
      <c r="D18" s="8">
        <v>25</v>
      </c>
      <c r="E18" s="9">
        <v>233</v>
      </c>
      <c r="F18" s="9">
        <v>140</v>
      </c>
      <c r="G18" s="9">
        <v>157</v>
      </c>
      <c r="H18" s="9">
        <v>178</v>
      </c>
      <c r="I18" s="9">
        <v>196</v>
      </c>
      <c r="J18" s="9">
        <v>174</v>
      </c>
      <c r="K18" s="10">
        <f t="shared" si="0"/>
        <v>1078</v>
      </c>
      <c r="L18" s="11">
        <f t="shared" si="1"/>
        <v>179.66666666666666</v>
      </c>
    </row>
    <row r="19" spans="1:12" ht="15">
      <c r="A19" s="9">
        <v>16</v>
      </c>
      <c r="B19" s="7" t="s">
        <v>104</v>
      </c>
      <c r="C19" s="7" t="s">
        <v>76</v>
      </c>
      <c r="D19" s="8">
        <v>16</v>
      </c>
      <c r="E19" s="9">
        <v>137</v>
      </c>
      <c r="F19" s="9">
        <v>200</v>
      </c>
      <c r="G19" s="9">
        <v>185</v>
      </c>
      <c r="H19" s="9">
        <v>189</v>
      </c>
      <c r="I19" s="9">
        <v>180</v>
      </c>
      <c r="J19" s="9">
        <v>182</v>
      </c>
      <c r="K19" s="10">
        <f t="shared" si="0"/>
        <v>1073</v>
      </c>
      <c r="L19" s="11">
        <f t="shared" si="1"/>
        <v>178.83333333333334</v>
      </c>
    </row>
    <row r="20" spans="1:12" ht="15">
      <c r="A20" s="9">
        <v>17</v>
      </c>
      <c r="B20" s="7" t="s">
        <v>93</v>
      </c>
      <c r="C20" s="7" t="s">
        <v>67</v>
      </c>
      <c r="D20" s="8">
        <v>9</v>
      </c>
      <c r="E20" s="9">
        <v>220</v>
      </c>
      <c r="F20" s="9">
        <v>161</v>
      </c>
      <c r="G20" s="9">
        <v>144</v>
      </c>
      <c r="H20" s="9">
        <v>188</v>
      </c>
      <c r="I20" s="9">
        <v>151</v>
      </c>
      <c r="J20" s="9">
        <v>179</v>
      </c>
      <c r="K20" s="10">
        <f t="shared" si="0"/>
        <v>1043</v>
      </c>
      <c r="L20" s="11">
        <f t="shared" si="1"/>
        <v>173.83333333333334</v>
      </c>
    </row>
    <row r="21" spans="1:12" ht="15">
      <c r="A21" s="9">
        <v>18</v>
      </c>
      <c r="B21" s="7" t="s">
        <v>207</v>
      </c>
      <c r="C21" s="7" t="s">
        <v>74</v>
      </c>
      <c r="D21" s="8">
        <v>13</v>
      </c>
      <c r="E21" s="9">
        <v>169</v>
      </c>
      <c r="F21" s="9">
        <v>207</v>
      </c>
      <c r="G21" s="9">
        <v>178</v>
      </c>
      <c r="H21" s="9">
        <v>184</v>
      </c>
      <c r="I21" s="9">
        <v>143</v>
      </c>
      <c r="J21" s="9">
        <v>153</v>
      </c>
      <c r="K21" s="10">
        <f t="shared" si="0"/>
        <v>1034</v>
      </c>
      <c r="L21" s="11">
        <f t="shared" si="1"/>
        <v>172.33333333333334</v>
      </c>
    </row>
    <row r="22" spans="1:12" ht="15">
      <c r="A22" s="9">
        <v>19</v>
      </c>
      <c r="B22" s="7" t="s">
        <v>99</v>
      </c>
      <c r="C22" s="7" t="s">
        <v>71</v>
      </c>
      <c r="D22" s="8">
        <v>13</v>
      </c>
      <c r="E22" s="9">
        <v>178</v>
      </c>
      <c r="F22" s="9">
        <v>171</v>
      </c>
      <c r="G22" s="9">
        <v>195</v>
      </c>
      <c r="H22" s="9">
        <v>191</v>
      </c>
      <c r="I22" s="9">
        <v>165</v>
      </c>
      <c r="J22" s="9">
        <v>128</v>
      </c>
      <c r="K22" s="10">
        <f t="shared" si="0"/>
        <v>1028</v>
      </c>
      <c r="L22" s="11">
        <f t="shared" si="1"/>
        <v>171.33333333333334</v>
      </c>
    </row>
    <row r="23" spans="1:12" ht="15">
      <c r="A23" s="9">
        <v>20</v>
      </c>
      <c r="B23" s="7" t="s">
        <v>120</v>
      </c>
      <c r="C23" s="7" t="s">
        <v>85</v>
      </c>
      <c r="D23" s="8">
        <v>25</v>
      </c>
      <c r="E23" s="9">
        <v>184</v>
      </c>
      <c r="F23" s="9">
        <v>163</v>
      </c>
      <c r="G23" s="9">
        <v>185</v>
      </c>
      <c r="H23" s="9">
        <v>127</v>
      </c>
      <c r="I23" s="9">
        <v>193</v>
      </c>
      <c r="J23" s="9">
        <v>173</v>
      </c>
      <c r="K23" s="10">
        <f t="shared" si="0"/>
        <v>1025</v>
      </c>
      <c r="L23" s="11">
        <f t="shared" si="1"/>
        <v>170.83333333333334</v>
      </c>
    </row>
    <row r="24" spans="1:12" ht="15">
      <c r="A24" s="9">
        <v>21</v>
      </c>
      <c r="B24" s="7" t="s">
        <v>118</v>
      </c>
      <c r="C24" s="7" t="s">
        <v>84</v>
      </c>
      <c r="D24" s="8">
        <v>24</v>
      </c>
      <c r="E24" s="9">
        <v>157</v>
      </c>
      <c r="F24" s="9">
        <v>114</v>
      </c>
      <c r="G24" s="9">
        <v>176</v>
      </c>
      <c r="H24" s="9">
        <v>185</v>
      </c>
      <c r="I24" s="9">
        <v>212</v>
      </c>
      <c r="J24" s="9">
        <v>165</v>
      </c>
      <c r="K24" s="10">
        <f t="shared" si="0"/>
        <v>1009</v>
      </c>
      <c r="L24" s="11">
        <f>AVERAGE(E24:J24)</f>
        <v>168.16666666666666</v>
      </c>
    </row>
    <row r="25" spans="1:12" ht="15">
      <c r="A25" s="9">
        <v>22</v>
      </c>
      <c r="B25" s="7" t="s">
        <v>197</v>
      </c>
      <c r="C25" s="7" t="s">
        <v>171</v>
      </c>
      <c r="D25" s="8">
        <v>29</v>
      </c>
      <c r="E25" s="9">
        <v>132</v>
      </c>
      <c r="F25" s="9">
        <v>140</v>
      </c>
      <c r="G25" s="9">
        <v>149</v>
      </c>
      <c r="H25" s="9">
        <v>209</v>
      </c>
      <c r="I25" s="9">
        <v>184</v>
      </c>
      <c r="J25" s="9">
        <v>189</v>
      </c>
      <c r="K25" s="10">
        <f t="shared" si="0"/>
        <v>1003</v>
      </c>
      <c r="L25" s="11">
        <f>AVERAGE(E25:J25)</f>
        <v>167.16666666666666</v>
      </c>
    </row>
    <row r="26" spans="1:12" ht="15">
      <c r="A26" s="9">
        <v>23</v>
      </c>
      <c r="B26" s="7" t="s">
        <v>215</v>
      </c>
      <c r="C26" s="7" t="s">
        <v>67</v>
      </c>
      <c r="D26" s="8">
        <v>11</v>
      </c>
      <c r="E26" s="9">
        <v>134</v>
      </c>
      <c r="F26" s="9">
        <v>218</v>
      </c>
      <c r="G26" s="9">
        <v>190</v>
      </c>
      <c r="H26" s="9">
        <v>129</v>
      </c>
      <c r="I26" s="9">
        <v>190</v>
      </c>
      <c r="J26" s="9">
        <v>140</v>
      </c>
      <c r="K26" s="10">
        <f t="shared" si="0"/>
        <v>1001</v>
      </c>
      <c r="L26" s="11">
        <f aca="true" t="shared" si="2" ref="L26:L41">AVERAGE(E26:J26)</f>
        <v>166.83333333333334</v>
      </c>
    </row>
    <row r="27" spans="1:12" ht="15">
      <c r="A27" s="9">
        <v>24</v>
      </c>
      <c r="B27" s="7" t="s">
        <v>117</v>
      </c>
      <c r="C27" s="7" t="s">
        <v>83</v>
      </c>
      <c r="D27" s="8">
        <v>22</v>
      </c>
      <c r="E27" s="9">
        <v>161</v>
      </c>
      <c r="F27" s="9">
        <v>156</v>
      </c>
      <c r="G27" s="9">
        <v>197</v>
      </c>
      <c r="H27" s="9">
        <v>143</v>
      </c>
      <c r="I27" s="9">
        <v>157</v>
      </c>
      <c r="J27" s="9">
        <v>181</v>
      </c>
      <c r="K27" s="10">
        <f t="shared" si="0"/>
        <v>995</v>
      </c>
      <c r="L27" s="11">
        <f t="shared" si="2"/>
        <v>165.83333333333334</v>
      </c>
    </row>
    <row r="28" spans="1:12" ht="15">
      <c r="A28" s="9">
        <v>25</v>
      </c>
      <c r="B28" s="7" t="s">
        <v>96</v>
      </c>
      <c r="C28" s="7" t="s">
        <v>69</v>
      </c>
      <c r="D28" s="8">
        <v>10</v>
      </c>
      <c r="E28" s="9">
        <v>142</v>
      </c>
      <c r="F28" s="9">
        <v>145</v>
      </c>
      <c r="G28" s="9">
        <v>166</v>
      </c>
      <c r="H28" s="9">
        <v>190</v>
      </c>
      <c r="I28" s="9">
        <v>169</v>
      </c>
      <c r="J28" s="9">
        <v>178</v>
      </c>
      <c r="K28" s="10">
        <f t="shared" si="0"/>
        <v>990</v>
      </c>
      <c r="L28" s="11">
        <f t="shared" si="2"/>
        <v>165</v>
      </c>
    </row>
    <row r="29" spans="1:12" ht="15">
      <c r="A29" s="9">
        <v>26</v>
      </c>
      <c r="B29" s="7" t="s">
        <v>103</v>
      </c>
      <c r="C29" s="7" t="s">
        <v>75</v>
      </c>
      <c r="D29" s="8">
        <v>15</v>
      </c>
      <c r="E29" s="9">
        <v>178</v>
      </c>
      <c r="F29" s="9">
        <v>163</v>
      </c>
      <c r="G29" s="9">
        <v>139</v>
      </c>
      <c r="H29" s="9">
        <v>181</v>
      </c>
      <c r="I29" s="9">
        <v>151</v>
      </c>
      <c r="J29" s="9">
        <v>177</v>
      </c>
      <c r="K29" s="10">
        <f t="shared" si="0"/>
        <v>989</v>
      </c>
      <c r="L29" s="11">
        <f t="shared" si="2"/>
        <v>164.83333333333334</v>
      </c>
    </row>
    <row r="30" spans="1:12" ht="15">
      <c r="A30" s="9">
        <v>27</v>
      </c>
      <c r="B30" s="7" t="s">
        <v>106</v>
      </c>
      <c r="C30" s="7" t="s">
        <v>74</v>
      </c>
      <c r="D30" s="8">
        <v>17</v>
      </c>
      <c r="E30" s="9">
        <v>176</v>
      </c>
      <c r="F30" s="9">
        <v>212</v>
      </c>
      <c r="G30" s="9">
        <v>137</v>
      </c>
      <c r="H30" s="9">
        <v>151</v>
      </c>
      <c r="I30" s="9">
        <v>151</v>
      </c>
      <c r="J30" s="9">
        <v>151</v>
      </c>
      <c r="K30" s="10">
        <f t="shared" si="0"/>
        <v>978</v>
      </c>
      <c r="L30" s="11">
        <f t="shared" si="2"/>
        <v>163</v>
      </c>
    </row>
    <row r="31" spans="1:12" ht="15">
      <c r="A31" s="9">
        <v>28</v>
      </c>
      <c r="B31" s="7" t="s">
        <v>111</v>
      </c>
      <c r="C31" s="7" t="s">
        <v>79</v>
      </c>
      <c r="D31" s="8">
        <v>19</v>
      </c>
      <c r="E31" s="9">
        <v>132</v>
      </c>
      <c r="F31" s="9">
        <v>130</v>
      </c>
      <c r="G31" s="9">
        <v>170</v>
      </c>
      <c r="H31" s="9">
        <v>156</v>
      </c>
      <c r="I31" s="9">
        <v>193</v>
      </c>
      <c r="J31" s="9">
        <v>194</v>
      </c>
      <c r="K31" s="10">
        <f t="shared" si="0"/>
        <v>975</v>
      </c>
      <c r="L31" s="11">
        <f t="shared" si="2"/>
        <v>162.5</v>
      </c>
    </row>
    <row r="32" spans="1:12" ht="15">
      <c r="A32" s="9">
        <v>29</v>
      </c>
      <c r="B32" s="7" t="s">
        <v>98</v>
      </c>
      <c r="C32" s="7" t="s">
        <v>70</v>
      </c>
      <c r="D32" s="8">
        <v>12</v>
      </c>
      <c r="E32" s="9">
        <v>179</v>
      </c>
      <c r="F32" s="9">
        <v>199</v>
      </c>
      <c r="G32" s="9">
        <v>118</v>
      </c>
      <c r="H32" s="9">
        <v>142</v>
      </c>
      <c r="I32" s="9">
        <v>156</v>
      </c>
      <c r="J32" s="9">
        <v>171</v>
      </c>
      <c r="K32" s="10">
        <f t="shared" si="0"/>
        <v>965</v>
      </c>
      <c r="L32" s="11">
        <f t="shared" si="2"/>
        <v>160.83333333333334</v>
      </c>
    </row>
    <row r="33" spans="1:12" ht="15">
      <c r="A33" s="9">
        <v>30</v>
      </c>
      <c r="B33" s="7" t="s">
        <v>115</v>
      </c>
      <c r="C33" s="7" t="s">
        <v>79</v>
      </c>
      <c r="D33" s="8">
        <v>21</v>
      </c>
      <c r="E33" s="9">
        <v>199</v>
      </c>
      <c r="F33" s="9">
        <v>106</v>
      </c>
      <c r="G33" s="9">
        <v>189</v>
      </c>
      <c r="H33" s="9">
        <v>170</v>
      </c>
      <c r="I33" s="9">
        <v>145</v>
      </c>
      <c r="J33" s="9">
        <v>150</v>
      </c>
      <c r="K33" s="10">
        <f t="shared" si="0"/>
        <v>959</v>
      </c>
      <c r="L33" s="11">
        <f t="shared" si="2"/>
        <v>159.83333333333334</v>
      </c>
    </row>
    <row r="34" spans="1:12" ht="15">
      <c r="A34" s="9">
        <v>31</v>
      </c>
      <c r="B34" s="7" t="s">
        <v>121</v>
      </c>
      <c r="C34" s="7" t="s">
        <v>83</v>
      </c>
      <c r="D34" s="8">
        <v>26</v>
      </c>
      <c r="E34" s="9">
        <v>181</v>
      </c>
      <c r="F34" s="9">
        <v>179</v>
      </c>
      <c r="G34" s="9">
        <v>134</v>
      </c>
      <c r="H34" s="9">
        <v>171</v>
      </c>
      <c r="I34" s="9">
        <v>175</v>
      </c>
      <c r="J34" s="9">
        <v>118</v>
      </c>
      <c r="K34" s="10">
        <f t="shared" si="0"/>
        <v>958</v>
      </c>
      <c r="L34" s="11">
        <f t="shared" si="2"/>
        <v>159.66666666666666</v>
      </c>
    </row>
    <row r="35" spans="1:12" ht="15">
      <c r="A35" s="9">
        <v>32</v>
      </c>
      <c r="B35" s="7" t="s">
        <v>89</v>
      </c>
      <c r="C35" s="7" t="s">
        <v>65</v>
      </c>
      <c r="D35" s="8">
        <v>3</v>
      </c>
      <c r="E35" s="9">
        <v>143</v>
      </c>
      <c r="F35" s="9">
        <v>162</v>
      </c>
      <c r="G35" s="9">
        <v>179</v>
      </c>
      <c r="H35" s="9">
        <v>136</v>
      </c>
      <c r="I35" s="9">
        <v>171</v>
      </c>
      <c r="J35" s="9">
        <v>151</v>
      </c>
      <c r="K35" s="10">
        <f t="shared" si="0"/>
        <v>942</v>
      </c>
      <c r="L35" s="11">
        <f t="shared" si="2"/>
        <v>157</v>
      </c>
    </row>
    <row r="36" spans="1:12" ht="15">
      <c r="A36" s="9">
        <v>33</v>
      </c>
      <c r="B36" s="7" t="s">
        <v>90</v>
      </c>
      <c r="C36" s="7" t="s">
        <v>65</v>
      </c>
      <c r="D36" s="8">
        <v>6</v>
      </c>
      <c r="E36" s="9">
        <v>185</v>
      </c>
      <c r="F36" s="9">
        <v>120</v>
      </c>
      <c r="G36" s="9">
        <v>199</v>
      </c>
      <c r="H36" s="9">
        <v>167</v>
      </c>
      <c r="I36" s="9">
        <v>148</v>
      </c>
      <c r="J36" s="9">
        <v>122</v>
      </c>
      <c r="K36" s="10">
        <f t="shared" si="0"/>
        <v>941</v>
      </c>
      <c r="L36" s="11">
        <f t="shared" si="2"/>
        <v>156.83333333333334</v>
      </c>
    </row>
    <row r="37" spans="1:12" ht="15">
      <c r="A37" s="9">
        <v>34</v>
      </c>
      <c r="B37" s="7" t="s">
        <v>107</v>
      </c>
      <c r="C37" s="7" t="s">
        <v>76</v>
      </c>
      <c r="D37" s="8">
        <v>17</v>
      </c>
      <c r="E37" s="9">
        <v>154</v>
      </c>
      <c r="F37" s="9">
        <v>119</v>
      </c>
      <c r="G37" s="9">
        <v>183</v>
      </c>
      <c r="H37" s="9">
        <v>155</v>
      </c>
      <c r="I37" s="9">
        <v>150</v>
      </c>
      <c r="J37" s="9">
        <v>179</v>
      </c>
      <c r="K37" s="10">
        <f t="shared" si="0"/>
        <v>940</v>
      </c>
      <c r="L37" s="11">
        <f t="shared" si="2"/>
        <v>156.66666666666666</v>
      </c>
    </row>
    <row r="38" spans="1:12" ht="15">
      <c r="A38" s="9">
        <v>35</v>
      </c>
      <c r="B38" s="7" t="s">
        <v>112</v>
      </c>
      <c r="C38" s="7" t="s">
        <v>80</v>
      </c>
      <c r="D38" s="8">
        <v>20</v>
      </c>
      <c r="E38" s="9">
        <v>136</v>
      </c>
      <c r="F38" s="9">
        <v>178</v>
      </c>
      <c r="G38" s="9">
        <v>149</v>
      </c>
      <c r="H38" s="9">
        <v>136</v>
      </c>
      <c r="I38" s="9">
        <v>185</v>
      </c>
      <c r="J38" s="9">
        <v>148</v>
      </c>
      <c r="K38" s="10">
        <f t="shared" si="0"/>
        <v>932</v>
      </c>
      <c r="L38" s="11">
        <f t="shared" si="2"/>
        <v>155.33333333333334</v>
      </c>
    </row>
    <row r="39" spans="1:12" ht="15">
      <c r="A39" s="9">
        <v>36</v>
      </c>
      <c r="B39" s="7" t="s">
        <v>122</v>
      </c>
      <c r="C39" s="7" t="s">
        <v>86</v>
      </c>
      <c r="D39" s="8">
        <v>28</v>
      </c>
      <c r="E39" s="9">
        <v>174</v>
      </c>
      <c r="F39" s="9">
        <v>206</v>
      </c>
      <c r="G39" s="9">
        <v>150</v>
      </c>
      <c r="H39" s="9">
        <v>116</v>
      </c>
      <c r="I39" s="9">
        <v>138</v>
      </c>
      <c r="J39" s="9">
        <v>142</v>
      </c>
      <c r="K39" s="10">
        <f t="shared" si="0"/>
        <v>926</v>
      </c>
      <c r="L39" s="11">
        <f t="shared" si="2"/>
        <v>154.33333333333334</v>
      </c>
    </row>
    <row r="40" spans="1:12" ht="15">
      <c r="A40" s="9">
        <v>37</v>
      </c>
      <c r="B40" s="7" t="s">
        <v>94</v>
      </c>
      <c r="C40" s="7" t="s">
        <v>68</v>
      </c>
      <c r="D40" s="8">
        <v>27</v>
      </c>
      <c r="E40" s="9">
        <v>132</v>
      </c>
      <c r="F40" s="9">
        <v>133</v>
      </c>
      <c r="G40" s="9">
        <v>159</v>
      </c>
      <c r="H40" s="9">
        <v>157</v>
      </c>
      <c r="I40" s="9">
        <v>139</v>
      </c>
      <c r="J40" s="9">
        <v>186</v>
      </c>
      <c r="K40" s="10">
        <f t="shared" si="0"/>
        <v>906</v>
      </c>
      <c r="L40" s="11">
        <f t="shared" si="2"/>
        <v>151</v>
      </c>
    </row>
    <row r="41" spans="1:12" ht="15">
      <c r="A41" s="9">
        <v>38</v>
      </c>
      <c r="B41" s="7" t="s">
        <v>212</v>
      </c>
      <c r="C41" s="7" t="s">
        <v>213</v>
      </c>
      <c r="D41" s="8">
        <v>3</v>
      </c>
      <c r="E41" s="9">
        <v>147</v>
      </c>
      <c r="F41" s="9">
        <v>193</v>
      </c>
      <c r="G41" s="9">
        <v>171</v>
      </c>
      <c r="H41" s="9">
        <v>136</v>
      </c>
      <c r="I41" s="9">
        <v>110</v>
      </c>
      <c r="J41" s="9">
        <v>147</v>
      </c>
      <c r="K41" s="10">
        <f t="shared" si="0"/>
        <v>904</v>
      </c>
      <c r="L41" s="11">
        <f t="shared" si="2"/>
        <v>150.66666666666666</v>
      </c>
    </row>
    <row r="42" spans="1:12" ht="15">
      <c r="A42" s="9">
        <v>39</v>
      </c>
      <c r="B42" s="7" t="s">
        <v>210</v>
      </c>
      <c r="C42" s="7" t="s">
        <v>211</v>
      </c>
      <c r="D42" s="8">
        <v>2</v>
      </c>
      <c r="E42" s="9">
        <v>148</v>
      </c>
      <c r="F42" s="9">
        <v>164</v>
      </c>
      <c r="G42" s="9">
        <v>189</v>
      </c>
      <c r="H42" s="9">
        <v>141</v>
      </c>
      <c r="I42" s="9">
        <v>153</v>
      </c>
      <c r="J42" s="9">
        <v>98</v>
      </c>
      <c r="K42" s="10">
        <f t="shared" si="0"/>
        <v>893</v>
      </c>
      <c r="L42" s="11">
        <f>AVERAGE(E42:J42)</f>
        <v>148.83333333333334</v>
      </c>
    </row>
    <row r="43" spans="1:12" ht="15">
      <c r="A43" s="9">
        <v>40</v>
      </c>
      <c r="B43" s="7" t="s">
        <v>91</v>
      </c>
      <c r="C43" s="7" t="s">
        <v>66</v>
      </c>
      <c r="D43" s="8">
        <v>8</v>
      </c>
      <c r="E43" s="9">
        <v>143</v>
      </c>
      <c r="F43" s="9">
        <v>177</v>
      </c>
      <c r="G43" s="9">
        <v>127</v>
      </c>
      <c r="H43" s="9">
        <v>158</v>
      </c>
      <c r="I43" s="9">
        <v>151</v>
      </c>
      <c r="J43" s="9">
        <v>126</v>
      </c>
      <c r="K43" s="10">
        <f t="shared" si="0"/>
        <v>882</v>
      </c>
      <c r="L43" s="11">
        <f>AVERAGE(E43:J43)</f>
        <v>147</v>
      </c>
    </row>
    <row r="44" spans="1:12" ht="15">
      <c r="A44" s="9">
        <v>41</v>
      </c>
      <c r="B44" s="7" t="s">
        <v>92</v>
      </c>
      <c r="C44" s="7" t="s">
        <v>66</v>
      </c>
      <c r="D44" s="8">
        <v>9</v>
      </c>
      <c r="E44" s="9">
        <v>123</v>
      </c>
      <c r="F44" s="9">
        <v>161</v>
      </c>
      <c r="G44" s="9">
        <v>140</v>
      </c>
      <c r="H44" s="9">
        <v>158</v>
      </c>
      <c r="I44" s="9">
        <v>146</v>
      </c>
      <c r="J44" s="9">
        <v>134</v>
      </c>
      <c r="K44" s="10">
        <f t="shared" si="0"/>
        <v>862</v>
      </c>
      <c r="L44" s="11">
        <f>AVERAGE(E44:J44)</f>
        <v>143.66666666666666</v>
      </c>
    </row>
    <row r="45" spans="1:12" ht="15">
      <c r="A45" s="9">
        <v>42</v>
      </c>
      <c r="B45" s="7" t="s">
        <v>199</v>
      </c>
      <c r="C45" s="7" t="s">
        <v>172</v>
      </c>
      <c r="D45" s="8">
        <v>30</v>
      </c>
      <c r="E45" s="9">
        <v>113</v>
      </c>
      <c r="F45" s="9">
        <v>126</v>
      </c>
      <c r="G45" s="9">
        <v>114</v>
      </c>
      <c r="H45" s="9">
        <v>135</v>
      </c>
      <c r="I45" s="9">
        <v>106</v>
      </c>
      <c r="J45" s="9">
        <v>109</v>
      </c>
      <c r="K45" s="10">
        <f t="shared" si="0"/>
        <v>703</v>
      </c>
      <c r="L45" s="11">
        <f>AVERAGE(E45:J45)</f>
        <v>117.16666666666667</v>
      </c>
    </row>
    <row r="46" spans="1:12" ht="15">
      <c r="A46" s="9">
        <v>43</v>
      </c>
      <c r="B46" s="7" t="s">
        <v>97</v>
      </c>
      <c r="C46" s="7" t="s">
        <v>209</v>
      </c>
      <c r="D46" s="8">
        <v>11</v>
      </c>
      <c r="E46" s="9">
        <v>158</v>
      </c>
      <c r="F46" s="9">
        <v>133</v>
      </c>
      <c r="G46" s="9">
        <v>159</v>
      </c>
      <c r="H46" s="9">
        <v>134</v>
      </c>
      <c r="I46" s="9" t="s">
        <v>244</v>
      </c>
      <c r="J46" s="9" t="s">
        <v>244</v>
      </c>
      <c r="K46" s="10">
        <f t="shared" si="0"/>
        <v>584</v>
      </c>
      <c r="L46" s="11">
        <f>AVERAGE(E46:J46)</f>
        <v>146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B24" sqref="B24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3" width="11.57421875" style="1" bestFit="1" customWidth="1"/>
    <col min="14" max="16384" width="9.140625" style="2" customWidth="1"/>
  </cols>
  <sheetData>
    <row r="1" spans="1:12" ht="15">
      <c r="A1" s="91" t="s">
        <v>12</v>
      </c>
      <c r="B1" s="90"/>
      <c r="C1" s="61"/>
      <c r="E1" s="92"/>
      <c r="F1" s="90"/>
      <c r="G1" s="90"/>
      <c r="H1" s="90"/>
      <c r="I1" s="90"/>
      <c r="J1" s="90"/>
      <c r="K1" s="93"/>
      <c r="L1" s="93"/>
    </row>
    <row r="2" ht="15.75" thickBot="1"/>
    <row r="3" spans="1:13" s="3" customFormat="1" ht="15">
      <c r="A3" s="4" t="s">
        <v>0</v>
      </c>
      <c r="B3" s="5" t="s">
        <v>1</v>
      </c>
      <c r="C3" s="5" t="s">
        <v>60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6" t="s">
        <v>44</v>
      </c>
    </row>
    <row r="4" spans="1:14" ht="15">
      <c r="A4" s="6">
        <v>1</v>
      </c>
      <c r="B4" s="7" t="s">
        <v>149</v>
      </c>
      <c r="C4" s="7" t="s">
        <v>84</v>
      </c>
      <c r="D4" s="12">
        <v>14</v>
      </c>
      <c r="E4" s="9">
        <v>183</v>
      </c>
      <c r="F4" s="9">
        <v>188</v>
      </c>
      <c r="G4" s="9">
        <v>201</v>
      </c>
      <c r="H4" s="9">
        <v>169</v>
      </c>
      <c r="I4" s="9">
        <v>155</v>
      </c>
      <c r="J4" s="9">
        <v>166</v>
      </c>
      <c r="K4" s="10">
        <f aca="true" t="shared" si="0" ref="K4:K24">SUM(E4:J4)</f>
        <v>1062</v>
      </c>
      <c r="L4" s="11">
        <f aca="true" t="shared" si="1" ref="L4:L11">AVERAGE(E4:J4)</f>
        <v>177</v>
      </c>
      <c r="M4" s="9">
        <f aca="true" t="shared" si="2" ref="M4:M24">MAX(E4:J4)</f>
        <v>201</v>
      </c>
      <c r="N4" s="45"/>
    </row>
    <row r="5" spans="1:13" ht="15">
      <c r="A5" s="6">
        <v>2</v>
      </c>
      <c r="B5" s="7" t="s">
        <v>146</v>
      </c>
      <c r="C5" s="7" t="s">
        <v>70</v>
      </c>
      <c r="D5" s="12">
        <v>12</v>
      </c>
      <c r="E5" s="9">
        <v>141</v>
      </c>
      <c r="F5" s="9">
        <v>164</v>
      </c>
      <c r="G5" s="9">
        <v>187</v>
      </c>
      <c r="H5" s="9">
        <v>171</v>
      </c>
      <c r="I5" s="9">
        <v>219</v>
      </c>
      <c r="J5" s="9">
        <v>159</v>
      </c>
      <c r="K5" s="10">
        <f t="shared" si="0"/>
        <v>1041</v>
      </c>
      <c r="L5" s="11">
        <f t="shared" si="1"/>
        <v>173.5</v>
      </c>
      <c r="M5" s="9">
        <f t="shared" si="2"/>
        <v>219</v>
      </c>
    </row>
    <row r="6" spans="1:13" ht="15">
      <c r="A6" s="6">
        <v>3</v>
      </c>
      <c r="B6" s="7" t="s">
        <v>140</v>
      </c>
      <c r="C6" s="7" t="s">
        <v>126</v>
      </c>
      <c r="D6" s="12">
        <v>4</v>
      </c>
      <c r="E6" s="9">
        <v>151</v>
      </c>
      <c r="F6" s="9">
        <v>156</v>
      </c>
      <c r="G6" s="9">
        <v>132</v>
      </c>
      <c r="H6" s="9">
        <v>181</v>
      </c>
      <c r="I6" s="9">
        <v>203</v>
      </c>
      <c r="J6" s="9">
        <v>185</v>
      </c>
      <c r="K6" s="10">
        <f t="shared" si="0"/>
        <v>1008</v>
      </c>
      <c r="L6" s="11">
        <f t="shared" si="1"/>
        <v>168</v>
      </c>
      <c r="M6" s="9">
        <f t="shared" si="2"/>
        <v>203</v>
      </c>
    </row>
    <row r="7" spans="1:13" ht="15">
      <c r="A7" s="6">
        <v>4</v>
      </c>
      <c r="B7" s="7" t="s">
        <v>151</v>
      </c>
      <c r="C7" s="7" t="s">
        <v>133</v>
      </c>
      <c r="D7" s="12">
        <v>18</v>
      </c>
      <c r="E7" s="9">
        <v>181</v>
      </c>
      <c r="F7" s="9">
        <v>134</v>
      </c>
      <c r="G7" s="9">
        <v>172</v>
      </c>
      <c r="H7" s="9">
        <v>178</v>
      </c>
      <c r="I7" s="9">
        <v>174</v>
      </c>
      <c r="J7" s="9">
        <v>164</v>
      </c>
      <c r="K7" s="10">
        <f t="shared" si="0"/>
        <v>1003</v>
      </c>
      <c r="L7" s="11">
        <f t="shared" si="1"/>
        <v>167.16666666666666</v>
      </c>
      <c r="M7" s="9">
        <f t="shared" si="2"/>
        <v>181</v>
      </c>
    </row>
    <row r="8" spans="1:13" ht="15">
      <c r="A8" s="6">
        <v>5</v>
      </c>
      <c r="B8" s="7" t="s">
        <v>153</v>
      </c>
      <c r="C8" s="7" t="s">
        <v>82</v>
      </c>
      <c r="D8" s="12">
        <v>23</v>
      </c>
      <c r="E8" s="9">
        <v>164</v>
      </c>
      <c r="F8" s="9">
        <v>179</v>
      </c>
      <c r="G8" s="9">
        <v>210</v>
      </c>
      <c r="H8" s="9">
        <v>147</v>
      </c>
      <c r="I8" s="9">
        <v>155</v>
      </c>
      <c r="J8" s="9">
        <v>142</v>
      </c>
      <c r="K8" s="10">
        <f t="shared" si="0"/>
        <v>997</v>
      </c>
      <c r="L8" s="11">
        <f t="shared" si="1"/>
        <v>166.16666666666666</v>
      </c>
      <c r="M8" s="9">
        <f t="shared" si="2"/>
        <v>210</v>
      </c>
    </row>
    <row r="9" spans="1:13" ht="15">
      <c r="A9" s="6">
        <v>6</v>
      </c>
      <c r="B9" s="7" t="s">
        <v>158</v>
      </c>
      <c r="C9" s="7" t="s">
        <v>137</v>
      </c>
      <c r="D9" s="12">
        <v>30</v>
      </c>
      <c r="E9" s="9">
        <v>162</v>
      </c>
      <c r="F9" s="9">
        <v>179</v>
      </c>
      <c r="G9" s="9">
        <v>185</v>
      </c>
      <c r="H9" s="9">
        <v>155</v>
      </c>
      <c r="I9" s="9">
        <v>156</v>
      </c>
      <c r="J9" s="9">
        <v>132</v>
      </c>
      <c r="K9" s="10">
        <f t="shared" si="0"/>
        <v>969</v>
      </c>
      <c r="L9" s="11">
        <f t="shared" si="1"/>
        <v>161.5</v>
      </c>
      <c r="M9" s="9">
        <f t="shared" si="2"/>
        <v>185</v>
      </c>
    </row>
    <row r="10" spans="1:13" ht="15">
      <c r="A10" s="6">
        <v>7</v>
      </c>
      <c r="B10" s="7" t="s">
        <v>154</v>
      </c>
      <c r="C10" s="7" t="s">
        <v>82</v>
      </c>
      <c r="D10" s="12">
        <v>26</v>
      </c>
      <c r="E10" s="9">
        <v>152</v>
      </c>
      <c r="F10" s="9">
        <v>182</v>
      </c>
      <c r="G10" s="9">
        <v>170</v>
      </c>
      <c r="H10" s="9">
        <v>157</v>
      </c>
      <c r="I10" s="9">
        <v>157</v>
      </c>
      <c r="J10" s="9">
        <v>139</v>
      </c>
      <c r="K10" s="10">
        <f t="shared" si="0"/>
        <v>957</v>
      </c>
      <c r="L10" s="11">
        <f t="shared" si="1"/>
        <v>159.5</v>
      </c>
      <c r="M10" s="9">
        <f t="shared" si="2"/>
        <v>182</v>
      </c>
    </row>
    <row r="11" spans="1:13" ht="15">
      <c r="A11" s="6">
        <v>8</v>
      </c>
      <c r="B11" s="7" t="s">
        <v>150</v>
      </c>
      <c r="C11" s="7" t="s">
        <v>132</v>
      </c>
      <c r="D11" s="12">
        <v>16</v>
      </c>
      <c r="E11" s="9">
        <v>166</v>
      </c>
      <c r="F11" s="9">
        <v>152</v>
      </c>
      <c r="G11" s="9">
        <v>160</v>
      </c>
      <c r="H11" s="9">
        <v>144</v>
      </c>
      <c r="I11" s="9">
        <v>143</v>
      </c>
      <c r="J11" s="9">
        <v>186</v>
      </c>
      <c r="K11" s="10">
        <f t="shared" si="0"/>
        <v>951</v>
      </c>
      <c r="L11" s="11">
        <f t="shared" si="1"/>
        <v>158.5</v>
      </c>
      <c r="M11" s="9">
        <f t="shared" si="2"/>
        <v>186</v>
      </c>
    </row>
    <row r="12" spans="1:14" ht="15">
      <c r="A12" s="6">
        <v>9</v>
      </c>
      <c r="B12" s="7" t="s">
        <v>152</v>
      </c>
      <c r="C12" s="7" t="s">
        <v>134</v>
      </c>
      <c r="D12" s="12">
        <v>19</v>
      </c>
      <c r="E12" s="9">
        <v>134</v>
      </c>
      <c r="F12" s="9">
        <v>166</v>
      </c>
      <c r="G12" s="9">
        <v>156</v>
      </c>
      <c r="H12" s="9">
        <v>157</v>
      </c>
      <c r="I12" s="9">
        <v>185</v>
      </c>
      <c r="J12" s="9">
        <v>146</v>
      </c>
      <c r="K12" s="10">
        <f t="shared" si="0"/>
        <v>944</v>
      </c>
      <c r="L12" s="11">
        <f aca="true" t="shared" si="3" ref="L12:L24">AVERAGE(E12:J12)</f>
        <v>157.33333333333334</v>
      </c>
      <c r="M12" s="9">
        <f t="shared" si="2"/>
        <v>185</v>
      </c>
      <c r="N12" s="45"/>
    </row>
    <row r="13" spans="1:13" ht="15">
      <c r="A13" s="6">
        <v>10</v>
      </c>
      <c r="B13" s="7" t="s">
        <v>157</v>
      </c>
      <c r="C13" s="7" t="s">
        <v>136</v>
      </c>
      <c r="D13" s="12">
        <v>30</v>
      </c>
      <c r="E13" s="9">
        <v>147</v>
      </c>
      <c r="F13" s="9">
        <v>173</v>
      </c>
      <c r="G13" s="9">
        <v>158</v>
      </c>
      <c r="H13" s="9">
        <v>152</v>
      </c>
      <c r="I13" s="9">
        <v>133</v>
      </c>
      <c r="J13" s="9">
        <v>176</v>
      </c>
      <c r="K13" s="10">
        <f t="shared" si="0"/>
        <v>939</v>
      </c>
      <c r="L13" s="11">
        <f t="shared" si="3"/>
        <v>156.5</v>
      </c>
      <c r="M13" s="9">
        <f t="shared" si="2"/>
        <v>176</v>
      </c>
    </row>
    <row r="14" spans="1:13" ht="15">
      <c r="A14" s="6">
        <v>11</v>
      </c>
      <c r="B14" s="7" t="s">
        <v>155</v>
      </c>
      <c r="C14" s="7" t="s">
        <v>85</v>
      </c>
      <c r="D14" s="12">
        <v>28</v>
      </c>
      <c r="E14" s="9">
        <v>153</v>
      </c>
      <c r="F14" s="9">
        <v>155</v>
      </c>
      <c r="G14" s="9">
        <v>157</v>
      </c>
      <c r="H14" s="9">
        <v>178</v>
      </c>
      <c r="I14" s="9">
        <v>137</v>
      </c>
      <c r="J14" s="9">
        <v>153</v>
      </c>
      <c r="K14" s="10">
        <f t="shared" si="0"/>
        <v>933</v>
      </c>
      <c r="L14" s="11">
        <f t="shared" si="3"/>
        <v>155.5</v>
      </c>
      <c r="M14" s="9">
        <f t="shared" si="2"/>
        <v>178</v>
      </c>
    </row>
    <row r="15" spans="1:13" ht="15">
      <c r="A15" s="6">
        <v>12</v>
      </c>
      <c r="B15" s="7" t="s">
        <v>143</v>
      </c>
      <c r="C15" s="7" t="s">
        <v>129</v>
      </c>
      <c r="D15" s="12">
        <v>7</v>
      </c>
      <c r="E15" s="9">
        <v>188</v>
      </c>
      <c r="F15" s="9">
        <v>148</v>
      </c>
      <c r="G15" s="9">
        <v>157</v>
      </c>
      <c r="H15" s="9">
        <v>131</v>
      </c>
      <c r="I15" s="9">
        <v>151</v>
      </c>
      <c r="J15" s="9">
        <v>155</v>
      </c>
      <c r="K15" s="10">
        <f t="shared" si="0"/>
        <v>930</v>
      </c>
      <c r="L15" s="11">
        <f t="shared" si="3"/>
        <v>155</v>
      </c>
      <c r="M15" s="9">
        <f t="shared" si="2"/>
        <v>188</v>
      </c>
    </row>
    <row r="16" spans="1:13" ht="15">
      <c r="A16" s="6">
        <v>13</v>
      </c>
      <c r="B16" s="7" t="s">
        <v>147</v>
      </c>
      <c r="C16" s="7" t="s">
        <v>131</v>
      </c>
      <c r="D16" s="12">
        <v>12</v>
      </c>
      <c r="E16" s="9">
        <v>125</v>
      </c>
      <c r="F16" s="9">
        <v>169</v>
      </c>
      <c r="G16" s="9">
        <v>169</v>
      </c>
      <c r="H16" s="9">
        <v>135</v>
      </c>
      <c r="I16" s="9">
        <v>148</v>
      </c>
      <c r="J16" s="9">
        <v>177</v>
      </c>
      <c r="K16" s="10">
        <f t="shared" si="0"/>
        <v>923</v>
      </c>
      <c r="L16" s="11">
        <f t="shared" si="3"/>
        <v>153.83333333333334</v>
      </c>
      <c r="M16" s="9">
        <f t="shared" si="2"/>
        <v>177</v>
      </c>
    </row>
    <row r="17" spans="1:13" ht="15">
      <c r="A17" s="6">
        <v>14</v>
      </c>
      <c r="B17" s="7" t="s">
        <v>144</v>
      </c>
      <c r="C17" s="7" t="s">
        <v>124</v>
      </c>
      <c r="D17" s="12">
        <v>8</v>
      </c>
      <c r="E17" s="9">
        <v>163</v>
      </c>
      <c r="F17" s="9">
        <v>170</v>
      </c>
      <c r="G17" s="9">
        <v>153</v>
      </c>
      <c r="H17" s="9">
        <v>172</v>
      </c>
      <c r="I17" s="9">
        <v>118</v>
      </c>
      <c r="J17" s="9">
        <v>146</v>
      </c>
      <c r="K17" s="10">
        <f t="shared" si="0"/>
        <v>922</v>
      </c>
      <c r="L17" s="11">
        <f t="shared" si="3"/>
        <v>153.66666666666666</v>
      </c>
      <c r="M17" s="9">
        <f t="shared" si="2"/>
        <v>172</v>
      </c>
    </row>
    <row r="18" spans="1:13" ht="15">
      <c r="A18" s="6">
        <v>15</v>
      </c>
      <c r="B18" s="7" t="s">
        <v>148</v>
      </c>
      <c r="C18" s="7" t="s">
        <v>132</v>
      </c>
      <c r="D18" s="12">
        <v>13</v>
      </c>
      <c r="E18" s="9">
        <v>161</v>
      </c>
      <c r="F18" s="9">
        <v>167</v>
      </c>
      <c r="G18" s="9">
        <v>166</v>
      </c>
      <c r="H18" s="9">
        <v>132</v>
      </c>
      <c r="I18" s="9">
        <v>157</v>
      </c>
      <c r="J18" s="9">
        <v>134</v>
      </c>
      <c r="K18" s="10">
        <f t="shared" si="0"/>
        <v>917</v>
      </c>
      <c r="L18" s="11">
        <f t="shared" si="3"/>
        <v>152.83333333333334</v>
      </c>
      <c r="M18" s="9">
        <f t="shared" si="2"/>
        <v>167</v>
      </c>
    </row>
    <row r="19" spans="1:13" ht="15">
      <c r="A19" s="6">
        <v>16</v>
      </c>
      <c r="B19" s="7" t="s">
        <v>145</v>
      </c>
      <c r="C19" s="7" t="s">
        <v>130</v>
      </c>
      <c r="D19" s="12">
        <v>10</v>
      </c>
      <c r="E19" s="9">
        <v>131</v>
      </c>
      <c r="F19" s="9">
        <v>159</v>
      </c>
      <c r="G19" s="9">
        <v>132</v>
      </c>
      <c r="H19" s="9">
        <v>200</v>
      </c>
      <c r="I19" s="9">
        <v>98</v>
      </c>
      <c r="J19" s="9">
        <v>136</v>
      </c>
      <c r="K19" s="10">
        <f t="shared" si="0"/>
        <v>856</v>
      </c>
      <c r="L19" s="11">
        <f t="shared" si="3"/>
        <v>142.66666666666666</v>
      </c>
      <c r="M19" s="9">
        <f t="shared" si="2"/>
        <v>200</v>
      </c>
    </row>
    <row r="20" spans="1:13" ht="15">
      <c r="A20" s="6">
        <v>17</v>
      </c>
      <c r="B20" s="7" t="s">
        <v>156</v>
      </c>
      <c r="C20" s="7" t="s">
        <v>135</v>
      </c>
      <c r="D20" s="12">
        <v>28</v>
      </c>
      <c r="E20" s="9">
        <v>136</v>
      </c>
      <c r="F20" s="9">
        <v>116</v>
      </c>
      <c r="G20" s="9">
        <v>149</v>
      </c>
      <c r="H20" s="9">
        <v>133</v>
      </c>
      <c r="I20" s="9">
        <v>131</v>
      </c>
      <c r="J20" s="9">
        <v>189</v>
      </c>
      <c r="K20" s="10">
        <f t="shared" si="0"/>
        <v>854</v>
      </c>
      <c r="L20" s="11">
        <f t="shared" si="3"/>
        <v>142.33333333333334</v>
      </c>
      <c r="M20" s="9">
        <f t="shared" si="2"/>
        <v>189</v>
      </c>
    </row>
    <row r="21" spans="1:13" ht="15">
      <c r="A21" s="6">
        <v>18</v>
      </c>
      <c r="B21" s="7" t="s">
        <v>141</v>
      </c>
      <c r="C21" s="7" t="s">
        <v>124</v>
      </c>
      <c r="D21" s="12">
        <v>5</v>
      </c>
      <c r="E21" s="9">
        <v>151</v>
      </c>
      <c r="F21" s="9">
        <v>131</v>
      </c>
      <c r="G21" s="9">
        <v>142</v>
      </c>
      <c r="H21" s="9">
        <v>157</v>
      </c>
      <c r="I21" s="9">
        <v>130</v>
      </c>
      <c r="J21" s="9">
        <v>124</v>
      </c>
      <c r="K21" s="10">
        <f t="shared" si="0"/>
        <v>835</v>
      </c>
      <c r="L21" s="11">
        <f t="shared" si="3"/>
        <v>139.16666666666666</v>
      </c>
      <c r="M21" s="9">
        <f t="shared" si="2"/>
        <v>157</v>
      </c>
    </row>
    <row r="22" spans="1:13" ht="15">
      <c r="A22" s="6">
        <v>19</v>
      </c>
      <c r="B22" s="7" t="s">
        <v>142</v>
      </c>
      <c r="C22" s="7" t="s">
        <v>128</v>
      </c>
      <c r="D22" s="12">
        <v>6</v>
      </c>
      <c r="E22" s="9">
        <v>162</v>
      </c>
      <c r="F22" s="9">
        <v>123</v>
      </c>
      <c r="G22" s="9">
        <v>104</v>
      </c>
      <c r="H22" s="9">
        <v>130</v>
      </c>
      <c r="I22" s="9">
        <v>106</v>
      </c>
      <c r="J22" s="9">
        <v>154</v>
      </c>
      <c r="K22" s="10">
        <f t="shared" si="0"/>
        <v>779</v>
      </c>
      <c r="L22" s="11">
        <f t="shared" si="3"/>
        <v>129.83333333333334</v>
      </c>
      <c r="M22" s="9">
        <f t="shared" si="2"/>
        <v>162</v>
      </c>
    </row>
    <row r="23" spans="1:13" ht="15">
      <c r="A23" s="6">
        <v>20</v>
      </c>
      <c r="B23" s="7" t="s">
        <v>138</v>
      </c>
      <c r="C23" s="7" t="s">
        <v>124</v>
      </c>
      <c r="D23" s="12">
        <v>1</v>
      </c>
      <c r="E23" s="9">
        <v>141</v>
      </c>
      <c r="F23" s="9">
        <v>123</v>
      </c>
      <c r="G23" s="9">
        <v>138</v>
      </c>
      <c r="H23" s="9">
        <v>132</v>
      </c>
      <c r="I23" s="9">
        <v>128</v>
      </c>
      <c r="J23" s="9">
        <v>99</v>
      </c>
      <c r="K23" s="10">
        <f t="shared" si="0"/>
        <v>761</v>
      </c>
      <c r="L23" s="11">
        <f t="shared" si="3"/>
        <v>126.83333333333333</v>
      </c>
      <c r="M23" s="9">
        <f t="shared" si="2"/>
        <v>141</v>
      </c>
    </row>
    <row r="24" spans="1:13" ht="15">
      <c r="A24" s="6">
        <v>21</v>
      </c>
      <c r="B24" s="7" t="s">
        <v>139</v>
      </c>
      <c r="C24" s="7" t="s">
        <v>125</v>
      </c>
      <c r="D24" s="12">
        <v>2</v>
      </c>
      <c r="E24" s="9">
        <v>81</v>
      </c>
      <c r="F24" s="9">
        <v>109</v>
      </c>
      <c r="G24" s="9">
        <v>104</v>
      </c>
      <c r="H24" s="9">
        <v>117</v>
      </c>
      <c r="I24" s="9">
        <v>130</v>
      </c>
      <c r="J24" s="9">
        <v>146</v>
      </c>
      <c r="K24" s="10">
        <f t="shared" si="0"/>
        <v>687</v>
      </c>
      <c r="L24" s="11">
        <f t="shared" si="3"/>
        <v>114.5</v>
      </c>
      <c r="M24" s="9">
        <f t="shared" si="2"/>
        <v>146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4.421875" style="13" bestFit="1" customWidth="1"/>
    <col min="2" max="2" width="18.28125" style="15" bestFit="1" customWidth="1"/>
    <col min="3" max="3" width="16.8515625" style="15" customWidth="1"/>
    <col min="4" max="4" width="5.57421875" style="15" customWidth="1"/>
    <col min="5" max="5" width="5.140625" style="15" bestFit="1" customWidth="1"/>
    <col min="6" max="6" width="4.8515625" style="15" bestFit="1" customWidth="1"/>
    <col min="7" max="7" width="5.28125" style="15" bestFit="1" customWidth="1"/>
    <col min="8" max="8" width="5.140625" style="15" bestFit="1" customWidth="1"/>
    <col min="9" max="10" width="7.00390625" style="15" bestFit="1" customWidth="1"/>
    <col min="11" max="11" width="5.140625" style="15" bestFit="1" customWidth="1"/>
    <col min="12" max="12" width="7.00390625" style="15" bestFit="1" customWidth="1"/>
    <col min="13" max="13" width="8.00390625" style="15" customWidth="1"/>
    <col min="14" max="14" width="7.00390625" style="15" bestFit="1" customWidth="1"/>
    <col min="15" max="15" width="5.140625" style="15" bestFit="1" customWidth="1"/>
    <col min="16" max="16" width="7.00390625" style="15" bestFit="1" customWidth="1"/>
    <col min="17" max="17" width="7.28125" style="15" customWidth="1"/>
    <col min="18" max="18" width="7.00390625" style="15" bestFit="1" customWidth="1"/>
    <col min="19" max="21" width="7.00390625" style="15" customWidth="1"/>
    <col min="22" max="22" width="7.00390625" style="15" bestFit="1" customWidth="1"/>
    <col min="23" max="25" width="7.00390625" style="15" customWidth="1"/>
    <col min="26" max="26" width="7.00390625" style="15" bestFit="1" customWidth="1"/>
    <col min="27" max="28" width="7.00390625" style="15" customWidth="1"/>
    <col min="29" max="29" width="5.00390625" style="15" bestFit="1" customWidth="1"/>
    <col min="30" max="30" width="7.421875" style="15" customWidth="1"/>
    <col min="31" max="31" width="7.28125" style="15" bestFit="1" customWidth="1"/>
    <col min="32" max="16384" width="9.140625" style="15" customWidth="1"/>
  </cols>
  <sheetData>
    <row r="1" spans="1:31" ht="13.5">
      <c r="A1" s="94" t="s">
        <v>13</v>
      </c>
      <c r="B1" s="95"/>
      <c r="C1" s="14"/>
      <c r="D1" s="14"/>
      <c r="E1" s="14"/>
      <c r="G1" s="96"/>
      <c r="H1" s="96"/>
      <c r="I1" s="96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7"/>
      <c r="AB1" s="90"/>
      <c r="AC1" s="90"/>
      <c r="AD1" s="90"/>
      <c r="AE1" s="90"/>
    </row>
    <row r="2" ht="13.5" thickBot="1"/>
    <row r="3" spans="1:31" s="18" customFormat="1" ht="25.5">
      <c r="A3" s="16" t="s">
        <v>0</v>
      </c>
      <c r="B3" s="17" t="s">
        <v>1</v>
      </c>
      <c r="C3" s="17" t="s">
        <v>60</v>
      </c>
      <c r="D3" s="17" t="s">
        <v>20</v>
      </c>
      <c r="E3" s="17" t="s">
        <v>14</v>
      </c>
      <c r="F3" s="17" t="s">
        <v>2</v>
      </c>
      <c r="G3" s="17" t="s">
        <v>3</v>
      </c>
      <c r="H3" s="17" t="s">
        <v>14</v>
      </c>
      <c r="I3" s="17" t="s">
        <v>15</v>
      </c>
      <c r="J3" s="17" t="s">
        <v>4</v>
      </c>
      <c r="K3" s="17" t="s">
        <v>14</v>
      </c>
      <c r="L3" s="17" t="s">
        <v>16</v>
      </c>
      <c r="M3" s="17" t="s">
        <v>17</v>
      </c>
      <c r="N3" s="17" t="s">
        <v>5</v>
      </c>
      <c r="O3" s="17" t="s">
        <v>14</v>
      </c>
      <c r="P3" s="17" t="s">
        <v>18</v>
      </c>
      <c r="Q3" s="17" t="s">
        <v>19</v>
      </c>
      <c r="R3" s="17" t="s">
        <v>6</v>
      </c>
      <c r="S3" s="17" t="s">
        <v>14</v>
      </c>
      <c r="T3" s="17" t="s">
        <v>21</v>
      </c>
      <c r="U3" s="17" t="s">
        <v>22</v>
      </c>
      <c r="V3" s="17" t="s">
        <v>7</v>
      </c>
      <c r="W3" s="17" t="s">
        <v>14</v>
      </c>
      <c r="X3" s="17" t="s">
        <v>23</v>
      </c>
      <c r="Y3" s="17" t="s">
        <v>24</v>
      </c>
      <c r="Z3" s="17" t="s">
        <v>8</v>
      </c>
      <c r="AA3" s="17" t="s">
        <v>14</v>
      </c>
      <c r="AB3" s="17" t="s">
        <v>25</v>
      </c>
      <c r="AC3" s="17" t="s">
        <v>9</v>
      </c>
      <c r="AD3" s="17" t="s">
        <v>55</v>
      </c>
      <c r="AE3" s="17" t="s">
        <v>10</v>
      </c>
    </row>
    <row r="4" spans="1:33" ht="12.75">
      <c r="A4" s="19">
        <v>1</v>
      </c>
      <c r="B4" s="20" t="s">
        <v>196</v>
      </c>
      <c r="C4" s="20" t="s">
        <v>169</v>
      </c>
      <c r="D4" s="20">
        <v>139</v>
      </c>
      <c r="E4" s="21">
        <v>54</v>
      </c>
      <c r="F4" s="28">
        <v>27</v>
      </c>
      <c r="G4" s="22">
        <v>110</v>
      </c>
      <c r="H4" s="23">
        <f aca="true" t="shared" si="0" ref="H4:H31">E4</f>
        <v>54</v>
      </c>
      <c r="I4" s="24">
        <f aca="true" t="shared" si="1" ref="I4:I31">SUM(G4:H4)</f>
        <v>164</v>
      </c>
      <c r="J4" s="22">
        <v>150</v>
      </c>
      <c r="K4" s="23">
        <f aca="true" t="shared" si="2" ref="K4:K31">E4</f>
        <v>54</v>
      </c>
      <c r="L4" s="24">
        <f aca="true" t="shared" si="3" ref="L4:L31">SUM(J4:K4)</f>
        <v>204</v>
      </c>
      <c r="M4" s="27">
        <f aca="true" t="shared" si="4" ref="M4:M31">I4+L4</f>
        <v>368</v>
      </c>
      <c r="N4" s="22">
        <v>148</v>
      </c>
      <c r="O4" s="23">
        <f aca="true" t="shared" si="5" ref="O4:O31">E4</f>
        <v>54</v>
      </c>
      <c r="P4" s="24">
        <f aca="true" t="shared" si="6" ref="P4:P31">SUM(N4:O4)</f>
        <v>202</v>
      </c>
      <c r="Q4" s="27">
        <f aca="true" t="shared" si="7" ref="Q4:Q31">M4+P4</f>
        <v>570</v>
      </c>
      <c r="R4" s="22">
        <v>131</v>
      </c>
      <c r="S4" s="23">
        <f aca="true" t="shared" si="8" ref="S4:S31">E4</f>
        <v>54</v>
      </c>
      <c r="T4" s="24">
        <f aca="true" t="shared" si="9" ref="T4:T31">SUM(R4:S4)</f>
        <v>185</v>
      </c>
      <c r="U4" s="27">
        <f aca="true" t="shared" si="10" ref="U4:U31">Q4+T4</f>
        <v>755</v>
      </c>
      <c r="V4" s="22">
        <v>148</v>
      </c>
      <c r="W4" s="23">
        <f aca="true" t="shared" si="11" ref="W4:W31">E4</f>
        <v>54</v>
      </c>
      <c r="X4" s="24">
        <f aca="true" t="shared" si="12" ref="X4:X31">SUM(V4:W4)</f>
        <v>202</v>
      </c>
      <c r="Y4" s="27">
        <f aca="true" t="shared" si="13" ref="Y4:Y31">U4+X4</f>
        <v>957</v>
      </c>
      <c r="Z4" s="22">
        <v>168</v>
      </c>
      <c r="AA4" s="23">
        <f aca="true" t="shared" si="14" ref="AA4:AA31">E4</f>
        <v>54</v>
      </c>
      <c r="AB4" s="24">
        <f aca="true" t="shared" si="15" ref="AB4:AB31">SUM(Z4:AA4)</f>
        <v>222</v>
      </c>
      <c r="AC4" s="25">
        <f aca="true" t="shared" si="16" ref="AC4:AC31">I4+L4+P4+T4+X4+AB4</f>
        <v>1179</v>
      </c>
      <c r="AD4" s="52">
        <f>G4+J4+N4+R4+V4+Z4</f>
        <v>855</v>
      </c>
      <c r="AE4" s="26">
        <f>AVERAGE(G4,J4,N4,R4,V4,Z4)</f>
        <v>142.5</v>
      </c>
      <c r="AG4" s="47"/>
    </row>
    <row r="5" spans="1:31" ht="12.75">
      <c r="A5" s="19">
        <v>2</v>
      </c>
      <c r="B5" s="20" t="s">
        <v>193</v>
      </c>
      <c r="C5" s="20" t="s">
        <v>85</v>
      </c>
      <c r="D5" s="20">
        <v>116</v>
      </c>
      <c r="E5" s="21">
        <v>75</v>
      </c>
      <c r="F5" s="28">
        <v>24</v>
      </c>
      <c r="G5" s="22">
        <v>99</v>
      </c>
      <c r="H5" s="23">
        <f t="shared" si="0"/>
        <v>75</v>
      </c>
      <c r="I5" s="24">
        <f t="shared" si="1"/>
        <v>174</v>
      </c>
      <c r="J5" s="22">
        <v>118</v>
      </c>
      <c r="K5" s="23">
        <f t="shared" si="2"/>
        <v>75</v>
      </c>
      <c r="L5" s="24">
        <f t="shared" si="3"/>
        <v>193</v>
      </c>
      <c r="M5" s="27">
        <f t="shared" si="4"/>
        <v>367</v>
      </c>
      <c r="N5" s="22">
        <v>139</v>
      </c>
      <c r="O5" s="23">
        <f t="shared" si="5"/>
        <v>75</v>
      </c>
      <c r="P5" s="24">
        <f t="shared" si="6"/>
        <v>214</v>
      </c>
      <c r="Q5" s="27">
        <f t="shared" si="7"/>
        <v>581</v>
      </c>
      <c r="R5" s="22">
        <v>104</v>
      </c>
      <c r="S5" s="23">
        <f t="shared" si="8"/>
        <v>75</v>
      </c>
      <c r="T5" s="24">
        <f t="shared" si="9"/>
        <v>179</v>
      </c>
      <c r="U5" s="27">
        <f t="shared" si="10"/>
        <v>760</v>
      </c>
      <c r="V5" s="22">
        <v>111</v>
      </c>
      <c r="W5" s="23">
        <f t="shared" si="11"/>
        <v>75</v>
      </c>
      <c r="X5" s="24">
        <f t="shared" si="12"/>
        <v>186</v>
      </c>
      <c r="Y5" s="27">
        <f t="shared" si="13"/>
        <v>946</v>
      </c>
      <c r="Z5" s="22">
        <v>140</v>
      </c>
      <c r="AA5" s="23">
        <f t="shared" si="14"/>
        <v>75</v>
      </c>
      <c r="AB5" s="24">
        <f t="shared" si="15"/>
        <v>215</v>
      </c>
      <c r="AC5" s="25">
        <f t="shared" si="16"/>
        <v>1161</v>
      </c>
      <c r="AD5" s="52">
        <f aca="true" t="shared" si="17" ref="AD5:AD25">G5+J5+N5+R5+V5+Z5</f>
        <v>711</v>
      </c>
      <c r="AE5" s="26">
        <f aca="true" t="shared" si="18" ref="AE5:AE11">AVERAGE(G5,J5,N5,R5,V5,Z5)</f>
        <v>118.5</v>
      </c>
    </row>
    <row r="6" spans="1:31" ht="12.75">
      <c r="A6" s="19">
        <v>3</v>
      </c>
      <c r="B6" s="20" t="s">
        <v>189</v>
      </c>
      <c r="C6" s="20" t="s">
        <v>167</v>
      </c>
      <c r="D6" s="20">
        <v>138</v>
      </c>
      <c r="E6" s="21">
        <v>55</v>
      </c>
      <c r="F6" s="28">
        <v>19</v>
      </c>
      <c r="G6" s="22">
        <v>113</v>
      </c>
      <c r="H6" s="23">
        <f t="shared" si="0"/>
        <v>55</v>
      </c>
      <c r="I6" s="24">
        <f t="shared" si="1"/>
        <v>168</v>
      </c>
      <c r="J6" s="22">
        <v>134</v>
      </c>
      <c r="K6" s="23">
        <f t="shared" si="2"/>
        <v>55</v>
      </c>
      <c r="L6" s="24">
        <f t="shared" si="3"/>
        <v>189</v>
      </c>
      <c r="M6" s="27">
        <f t="shared" si="4"/>
        <v>357</v>
      </c>
      <c r="N6" s="22">
        <v>142</v>
      </c>
      <c r="O6" s="23">
        <f t="shared" si="5"/>
        <v>55</v>
      </c>
      <c r="P6" s="24">
        <f t="shared" si="6"/>
        <v>197</v>
      </c>
      <c r="Q6" s="27">
        <f t="shared" si="7"/>
        <v>554</v>
      </c>
      <c r="R6" s="22">
        <v>145</v>
      </c>
      <c r="S6" s="23">
        <f t="shared" si="8"/>
        <v>55</v>
      </c>
      <c r="T6" s="24">
        <f t="shared" si="9"/>
        <v>200</v>
      </c>
      <c r="U6" s="27">
        <f t="shared" si="10"/>
        <v>754</v>
      </c>
      <c r="V6" s="22">
        <v>157</v>
      </c>
      <c r="W6" s="23">
        <f t="shared" si="11"/>
        <v>55</v>
      </c>
      <c r="X6" s="24">
        <f t="shared" si="12"/>
        <v>212</v>
      </c>
      <c r="Y6" s="27">
        <f t="shared" si="13"/>
        <v>966</v>
      </c>
      <c r="Z6" s="22">
        <v>106</v>
      </c>
      <c r="AA6" s="23">
        <f t="shared" si="14"/>
        <v>55</v>
      </c>
      <c r="AB6" s="24">
        <f t="shared" si="15"/>
        <v>161</v>
      </c>
      <c r="AC6" s="25">
        <f t="shared" si="16"/>
        <v>1127</v>
      </c>
      <c r="AD6" s="52">
        <f t="shared" si="17"/>
        <v>797</v>
      </c>
      <c r="AE6" s="26">
        <f t="shared" si="18"/>
        <v>132.83333333333334</v>
      </c>
    </row>
    <row r="7" spans="1:31" ht="12.75">
      <c r="A7" s="19">
        <v>4</v>
      </c>
      <c r="B7" s="20" t="s">
        <v>188</v>
      </c>
      <c r="C7" s="20" t="s">
        <v>74</v>
      </c>
      <c r="D7" s="20">
        <v>155</v>
      </c>
      <c r="E7" s="21">
        <v>40</v>
      </c>
      <c r="F7" s="28">
        <v>19</v>
      </c>
      <c r="G7" s="22">
        <v>168</v>
      </c>
      <c r="H7" s="23">
        <f t="shared" si="0"/>
        <v>40</v>
      </c>
      <c r="I7" s="24">
        <f t="shared" si="1"/>
        <v>208</v>
      </c>
      <c r="J7" s="22">
        <v>110</v>
      </c>
      <c r="K7" s="23">
        <f t="shared" si="2"/>
        <v>40</v>
      </c>
      <c r="L7" s="24">
        <f t="shared" si="3"/>
        <v>150</v>
      </c>
      <c r="M7" s="27">
        <f t="shared" si="4"/>
        <v>358</v>
      </c>
      <c r="N7" s="22">
        <v>171</v>
      </c>
      <c r="O7" s="23">
        <f t="shared" si="5"/>
        <v>40</v>
      </c>
      <c r="P7" s="24">
        <f t="shared" si="6"/>
        <v>211</v>
      </c>
      <c r="Q7" s="27">
        <f t="shared" si="7"/>
        <v>569</v>
      </c>
      <c r="R7" s="22">
        <v>158</v>
      </c>
      <c r="S7" s="23">
        <f t="shared" si="8"/>
        <v>40</v>
      </c>
      <c r="T7" s="24">
        <f t="shared" si="9"/>
        <v>198</v>
      </c>
      <c r="U7" s="27">
        <f t="shared" si="10"/>
        <v>767</v>
      </c>
      <c r="V7" s="22">
        <v>183</v>
      </c>
      <c r="W7" s="23">
        <f t="shared" si="11"/>
        <v>40</v>
      </c>
      <c r="X7" s="24">
        <f t="shared" si="12"/>
        <v>223</v>
      </c>
      <c r="Y7" s="27">
        <f t="shared" si="13"/>
        <v>990</v>
      </c>
      <c r="Z7" s="22">
        <v>93</v>
      </c>
      <c r="AA7" s="23">
        <f t="shared" si="14"/>
        <v>40</v>
      </c>
      <c r="AB7" s="24">
        <f t="shared" si="15"/>
        <v>133</v>
      </c>
      <c r="AC7" s="25">
        <f t="shared" si="16"/>
        <v>1123</v>
      </c>
      <c r="AD7" s="52">
        <f t="shared" si="17"/>
        <v>883</v>
      </c>
      <c r="AE7" s="26">
        <f t="shared" si="18"/>
        <v>147.16666666666666</v>
      </c>
    </row>
    <row r="8" spans="1:31" ht="12.75">
      <c r="A8" s="19">
        <v>5</v>
      </c>
      <c r="B8" s="20" t="s">
        <v>194</v>
      </c>
      <c r="C8" s="20" t="s">
        <v>169</v>
      </c>
      <c r="D8" s="20">
        <v>163</v>
      </c>
      <c r="E8" s="21">
        <v>33</v>
      </c>
      <c r="F8" s="28">
        <v>26</v>
      </c>
      <c r="G8" s="22">
        <v>135</v>
      </c>
      <c r="H8" s="23">
        <f t="shared" si="0"/>
        <v>33</v>
      </c>
      <c r="I8" s="24">
        <f t="shared" si="1"/>
        <v>168</v>
      </c>
      <c r="J8" s="22">
        <v>166</v>
      </c>
      <c r="K8" s="23">
        <f t="shared" si="2"/>
        <v>33</v>
      </c>
      <c r="L8" s="24">
        <f t="shared" si="3"/>
        <v>199</v>
      </c>
      <c r="M8" s="27">
        <f t="shared" si="4"/>
        <v>367</v>
      </c>
      <c r="N8" s="22">
        <v>135</v>
      </c>
      <c r="O8" s="23">
        <f t="shared" si="5"/>
        <v>33</v>
      </c>
      <c r="P8" s="24">
        <f t="shared" si="6"/>
        <v>168</v>
      </c>
      <c r="Q8" s="27">
        <f t="shared" si="7"/>
        <v>535</v>
      </c>
      <c r="R8" s="22">
        <v>143</v>
      </c>
      <c r="S8" s="23">
        <f t="shared" si="8"/>
        <v>33</v>
      </c>
      <c r="T8" s="24">
        <f t="shared" si="9"/>
        <v>176</v>
      </c>
      <c r="U8" s="27">
        <f t="shared" si="10"/>
        <v>711</v>
      </c>
      <c r="V8" s="22">
        <v>173</v>
      </c>
      <c r="W8" s="23">
        <f t="shared" si="11"/>
        <v>33</v>
      </c>
      <c r="X8" s="24">
        <f t="shared" si="12"/>
        <v>206</v>
      </c>
      <c r="Y8" s="27">
        <f t="shared" si="13"/>
        <v>917</v>
      </c>
      <c r="Z8" s="22">
        <v>166</v>
      </c>
      <c r="AA8" s="23">
        <f t="shared" si="14"/>
        <v>33</v>
      </c>
      <c r="AB8" s="24">
        <f t="shared" si="15"/>
        <v>199</v>
      </c>
      <c r="AC8" s="25">
        <f t="shared" si="16"/>
        <v>1116</v>
      </c>
      <c r="AD8" s="52">
        <f t="shared" si="17"/>
        <v>918</v>
      </c>
      <c r="AE8" s="26">
        <f t="shared" si="18"/>
        <v>153</v>
      </c>
    </row>
    <row r="9" spans="1:31" ht="12.75">
      <c r="A9" s="19">
        <v>6</v>
      </c>
      <c r="B9" s="20" t="s">
        <v>182</v>
      </c>
      <c r="C9" s="20" t="s">
        <v>164</v>
      </c>
      <c r="D9" s="20">
        <v>163</v>
      </c>
      <c r="E9" s="21">
        <v>33</v>
      </c>
      <c r="F9" s="28">
        <v>7</v>
      </c>
      <c r="G9" s="22">
        <v>143</v>
      </c>
      <c r="H9" s="23">
        <f t="shared" si="0"/>
        <v>33</v>
      </c>
      <c r="I9" s="24">
        <f t="shared" si="1"/>
        <v>176</v>
      </c>
      <c r="J9" s="22">
        <v>129</v>
      </c>
      <c r="K9" s="23">
        <f t="shared" si="2"/>
        <v>33</v>
      </c>
      <c r="L9" s="24">
        <f t="shared" si="3"/>
        <v>162</v>
      </c>
      <c r="M9" s="27">
        <f t="shared" si="4"/>
        <v>338</v>
      </c>
      <c r="N9" s="22">
        <v>143</v>
      </c>
      <c r="O9" s="23">
        <f t="shared" si="5"/>
        <v>33</v>
      </c>
      <c r="P9" s="24">
        <f t="shared" si="6"/>
        <v>176</v>
      </c>
      <c r="Q9" s="27">
        <f t="shared" si="7"/>
        <v>514</v>
      </c>
      <c r="R9" s="22">
        <v>151</v>
      </c>
      <c r="S9" s="23">
        <f t="shared" si="8"/>
        <v>33</v>
      </c>
      <c r="T9" s="24">
        <f t="shared" si="9"/>
        <v>184</v>
      </c>
      <c r="U9" s="27">
        <f t="shared" si="10"/>
        <v>698</v>
      </c>
      <c r="V9" s="22">
        <v>155</v>
      </c>
      <c r="W9" s="23">
        <f t="shared" si="11"/>
        <v>33</v>
      </c>
      <c r="X9" s="24">
        <f t="shared" si="12"/>
        <v>188</v>
      </c>
      <c r="Y9" s="27">
        <f t="shared" si="13"/>
        <v>886</v>
      </c>
      <c r="Z9" s="22">
        <v>195</v>
      </c>
      <c r="AA9" s="23">
        <f t="shared" si="14"/>
        <v>33</v>
      </c>
      <c r="AB9" s="24">
        <f t="shared" si="15"/>
        <v>228</v>
      </c>
      <c r="AC9" s="25">
        <f t="shared" si="16"/>
        <v>1114</v>
      </c>
      <c r="AD9" s="52">
        <f t="shared" si="17"/>
        <v>916</v>
      </c>
      <c r="AE9" s="26">
        <f t="shared" si="18"/>
        <v>152.66666666666666</v>
      </c>
    </row>
    <row r="10" spans="1:31" ht="12.75">
      <c r="A10" s="19">
        <v>7</v>
      </c>
      <c r="B10" s="20" t="s">
        <v>181</v>
      </c>
      <c r="C10" s="20" t="s">
        <v>163</v>
      </c>
      <c r="D10" s="20">
        <v>133</v>
      </c>
      <c r="E10" s="21">
        <v>60</v>
      </c>
      <c r="F10" s="28">
        <v>6</v>
      </c>
      <c r="G10" s="22">
        <v>110</v>
      </c>
      <c r="H10" s="23">
        <f t="shared" si="0"/>
        <v>60</v>
      </c>
      <c r="I10" s="24">
        <f t="shared" si="1"/>
        <v>170</v>
      </c>
      <c r="J10" s="22">
        <v>127</v>
      </c>
      <c r="K10" s="23">
        <f t="shared" si="2"/>
        <v>60</v>
      </c>
      <c r="L10" s="24">
        <f t="shared" si="3"/>
        <v>187</v>
      </c>
      <c r="M10" s="27">
        <f t="shared" si="4"/>
        <v>357</v>
      </c>
      <c r="N10" s="22">
        <v>119</v>
      </c>
      <c r="O10" s="23">
        <f t="shared" si="5"/>
        <v>60</v>
      </c>
      <c r="P10" s="24">
        <f t="shared" si="6"/>
        <v>179</v>
      </c>
      <c r="Q10" s="27">
        <f t="shared" si="7"/>
        <v>536</v>
      </c>
      <c r="R10" s="22">
        <v>120</v>
      </c>
      <c r="S10" s="23">
        <f t="shared" si="8"/>
        <v>60</v>
      </c>
      <c r="T10" s="24">
        <f t="shared" si="9"/>
        <v>180</v>
      </c>
      <c r="U10" s="27">
        <f t="shared" si="10"/>
        <v>716</v>
      </c>
      <c r="V10" s="22">
        <v>117</v>
      </c>
      <c r="W10" s="23">
        <f t="shared" si="11"/>
        <v>60</v>
      </c>
      <c r="X10" s="24">
        <f t="shared" si="12"/>
        <v>177</v>
      </c>
      <c r="Y10" s="27">
        <f t="shared" si="13"/>
        <v>893</v>
      </c>
      <c r="Z10" s="22">
        <v>159</v>
      </c>
      <c r="AA10" s="23">
        <f t="shared" si="14"/>
        <v>60</v>
      </c>
      <c r="AB10" s="24">
        <f t="shared" si="15"/>
        <v>219</v>
      </c>
      <c r="AC10" s="25">
        <f t="shared" si="16"/>
        <v>1112</v>
      </c>
      <c r="AD10" s="52">
        <f t="shared" si="17"/>
        <v>752</v>
      </c>
      <c r="AE10" s="26">
        <f t="shared" si="18"/>
        <v>125.33333333333333</v>
      </c>
    </row>
    <row r="11" spans="1:31" ht="12.75">
      <c r="A11" s="19">
        <v>8</v>
      </c>
      <c r="B11" s="20" t="s">
        <v>173</v>
      </c>
      <c r="C11" s="20" t="s">
        <v>159</v>
      </c>
      <c r="D11" s="20">
        <v>165</v>
      </c>
      <c r="E11" s="21">
        <v>31</v>
      </c>
      <c r="F11" s="28">
        <v>1</v>
      </c>
      <c r="G11" s="22">
        <v>136</v>
      </c>
      <c r="H11" s="23">
        <f t="shared" si="0"/>
        <v>31</v>
      </c>
      <c r="I11" s="24">
        <f t="shared" si="1"/>
        <v>167</v>
      </c>
      <c r="J11" s="22">
        <v>150</v>
      </c>
      <c r="K11" s="23">
        <f t="shared" si="2"/>
        <v>31</v>
      </c>
      <c r="L11" s="24">
        <f t="shared" si="3"/>
        <v>181</v>
      </c>
      <c r="M11" s="27">
        <f t="shared" si="4"/>
        <v>348</v>
      </c>
      <c r="N11" s="22">
        <v>166</v>
      </c>
      <c r="O11" s="23">
        <f t="shared" si="5"/>
        <v>31</v>
      </c>
      <c r="P11" s="24">
        <f t="shared" si="6"/>
        <v>197</v>
      </c>
      <c r="Q11" s="27">
        <f t="shared" si="7"/>
        <v>545</v>
      </c>
      <c r="R11" s="22">
        <v>162</v>
      </c>
      <c r="S11" s="23">
        <f t="shared" si="8"/>
        <v>31</v>
      </c>
      <c r="T11" s="24">
        <f t="shared" si="9"/>
        <v>193</v>
      </c>
      <c r="U11" s="27">
        <f t="shared" si="10"/>
        <v>738</v>
      </c>
      <c r="V11" s="22">
        <v>183</v>
      </c>
      <c r="W11" s="23">
        <f t="shared" si="11"/>
        <v>31</v>
      </c>
      <c r="X11" s="24">
        <f t="shared" si="12"/>
        <v>214</v>
      </c>
      <c r="Y11" s="27">
        <f t="shared" si="13"/>
        <v>952</v>
      </c>
      <c r="Z11" s="22">
        <v>128</v>
      </c>
      <c r="AA11" s="23">
        <f t="shared" si="14"/>
        <v>31</v>
      </c>
      <c r="AB11" s="24">
        <f t="shared" si="15"/>
        <v>159</v>
      </c>
      <c r="AC11" s="25">
        <f t="shared" si="16"/>
        <v>1111</v>
      </c>
      <c r="AD11" s="52">
        <f t="shared" si="17"/>
        <v>925</v>
      </c>
      <c r="AE11" s="26">
        <f t="shared" si="18"/>
        <v>154.16666666666666</v>
      </c>
    </row>
    <row r="12" spans="1:31" ht="12.75">
      <c r="A12" s="19">
        <v>9</v>
      </c>
      <c r="B12" s="20" t="s">
        <v>176</v>
      </c>
      <c r="C12" s="20" t="s">
        <v>127</v>
      </c>
      <c r="D12" s="20">
        <v>157</v>
      </c>
      <c r="E12" s="21">
        <v>38</v>
      </c>
      <c r="F12" s="28">
        <v>3</v>
      </c>
      <c r="G12" s="22">
        <v>155</v>
      </c>
      <c r="H12" s="23">
        <f t="shared" si="0"/>
        <v>38</v>
      </c>
      <c r="I12" s="24">
        <f t="shared" si="1"/>
        <v>193</v>
      </c>
      <c r="J12" s="22">
        <v>149</v>
      </c>
      <c r="K12" s="23">
        <f t="shared" si="2"/>
        <v>38</v>
      </c>
      <c r="L12" s="24">
        <f t="shared" si="3"/>
        <v>187</v>
      </c>
      <c r="M12" s="27">
        <f t="shared" si="4"/>
        <v>380</v>
      </c>
      <c r="N12" s="22">
        <v>153</v>
      </c>
      <c r="O12" s="23">
        <f t="shared" si="5"/>
        <v>38</v>
      </c>
      <c r="P12" s="24">
        <f t="shared" si="6"/>
        <v>191</v>
      </c>
      <c r="Q12" s="27">
        <f t="shared" si="7"/>
        <v>571</v>
      </c>
      <c r="R12" s="22">
        <v>146</v>
      </c>
      <c r="S12" s="23">
        <f t="shared" si="8"/>
        <v>38</v>
      </c>
      <c r="T12" s="24">
        <f t="shared" si="9"/>
        <v>184</v>
      </c>
      <c r="U12" s="27">
        <f t="shared" si="10"/>
        <v>755</v>
      </c>
      <c r="V12" s="22">
        <v>132</v>
      </c>
      <c r="W12" s="23">
        <f t="shared" si="11"/>
        <v>38</v>
      </c>
      <c r="X12" s="24">
        <f t="shared" si="12"/>
        <v>170</v>
      </c>
      <c r="Y12" s="27">
        <f t="shared" si="13"/>
        <v>925</v>
      </c>
      <c r="Z12" s="22">
        <v>148</v>
      </c>
      <c r="AA12" s="23">
        <f t="shared" si="14"/>
        <v>38</v>
      </c>
      <c r="AB12" s="24">
        <f t="shared" si="15"/>
        <v>186</v>
      </c>
      <c r="AC12" s="25">
        <f t="shared" si="16"/>
        <v>1111</v>
      </c>
      <c r="AD12" s="52">
        <f t="shared" si="17"/>
        <v>883</v>
      </c>
      <c r="AE12" s="26">
        <f aca="true" t="shared" si="19" ref="AE12:AE25">AVERAGE(G12,J12,N12,R12,V12,Z12)</f>
        <v>147.16666666666666</v>
      </c>
    </row>
    <row r="13" spans="1:31" ht="12.75">
      <c r="A13" s="19">
        <v>10</v>
      </c>
      <c r="B13" s="20" t="s">
        <v>195</v>
      </c>
      <c r="C13" s="20" t="s">
        <v>170</v>
      </c>
      <c r="D13" s="20">
        <v>170</v>
      </c>
      <c r="E13" s="21">
        <v>27</v>
      </c>
      <c r="F13" s="28">
        <v>27</v>
      </c>
      <c r="G13" s="22">
        <v>130</v>
      </c>
      <c r="H13" s="23">
        <f t="shared" si="0"/>
        <v>27</v>
      </c>
      <c r="I13" s="24">
        <f t="shared" si="1"/>
        <v>157</v>
      </c>
      <c r="J13" s="22">
        <v>163</v>
      </c>
      <c r="K13" s="23">
        <f t="shared" si="2"/>
        <v>27</v>
      </c>
      <c r="L13" s="24">
        <f t="shared" si="3"/>
        <v>190</v>
      </c>
      <c r="M13" s="27">
        <f t="shared" si="4"/>
        <v>347</v>
      </c>
      <c r="N13" s="22">
        <v>147</v>
      </c>
      <c r="O13" s="23">
        <f t="shared" si="5"/>
        <v>27</v>
      </c>
      <c r="P13" s="24">
        <f t="shared" si="6"/>
        <v>174</v>
      </c>
      <c r="Q13" s="27">
        <f t="shared" si="7"/>
        <v>521</v>
      </c>
      <c r="R13" s="22">
        <v>157</v>
      </c>
      <c r="S13" s="23">
        <f t="shared" si="8"/>
        <v>27</v>
      </c>
      <c r="T13" s="24">
        <f t="shared" si="9"/>
        <v>184</v>
      </c>
      <c r="U13" s="27">
        <f t="shared" si="10"/>
        <v>705</v>
      </c>
      <c r="V13" s="22">
        <v>143</v>
      </c>
      <c r="W13" s="23">
        <f t="shared" si="11"/>
        <v>27</v>
      </c>
      <c r="X13" s="24">
        <f t="shared" si="12"/>
        <v>170</v>
      </c>
      <c r="Y13" s="27">
        <f t="shared" si="13"/>
        <v>875</v>
      </c>
      <c r="Z13" s="22">
        <v>191</v>
      </c>
      <c r="AA13" s="23">
        <f t="shared" si="14"/>
        <v>27</v>
      </c>
      <c r="AB13" s="24">
        <f t="shared" si="15"/>
        <v>218</v>
      </c>
      <c r="AC13" s="25">
        <f t="shared" si="16"/>
        <v>1093</v>
      </c>
      <c r="AD13" s="52">
        <f t="shared" si="17"/>
        <v>931</v>
      </c>
      <c r="AE13" s="26">
        <f t="shared" si="19"/>
        <v>155.16666666666666</v>
      </c>
    </row>
    <row r="14" spans="1:33" ht="12.75">
      <c r="A14" s="19">
        <v>11</v>
      </c>
      <c r="B14" s="20" t="s">
        <v>186</v>
      </c>
      <c r="C14" s="20" t="s">
        <v>130</v>
      </c>
      <c r="D14" s="20">
        <v>138</v>
      </c>
      <c r="E14" s="21">
        <v>55</v>
      </c>
      <c r="F14" s="28">
        <v>11</v>
      </c>
      <c r="G14" s="22">
        <v>110</v>
      </c>
      <c r="H14" s="23">
        <f t="shared" si="0"/>
        <v>55</v>
      </c>
      <c r="I14" s="24">
        <f t="shared" si="1"/>
        <v>165</v>
      </c>
      <c r="J14" s="22">
        <v>126</v>
      </c>
      <c r="K14" s="23">
        <f t="shared" si="2"/>
        <v>55</v>
      </c>
      <c r="L14" s="24">
        <f t="shared" si="3"/>
        <v>181</v>
      </c>
      <c r="M14" s="27">
        <f t="shared" si="4"/>
        <v>346</v>
      </c>
      <c r="N14" s="22">
        <v>156</v>
      </c>
      <c r="O14" s="23">
        <f t="shared" si="5"/>
        <v>55</v>
      </c>
      <c r="P14" s="24">
        <f t="shared" si="6"/>
        <v>211</v>
      </c>
      <c r="Q14" s="27">
        <f t="shared" si="7"/>
        <v>557</v>
      </c>
      <c r="R14" s="22">
        <v>118</v>
      </c>
      <c r="S14" s="23">
        <f t="shared" si="8"/>
        <v>55</v>
      </c>
      <c r="T14" s="24">
        <f t="shared" si="9"/>
        <v>173</v>
      </c>
      <c r="U14" s="27">
        <f t="shared" si="10"/>
        <v>730</v>
      </c>
      <c r="V14" s="22">
        <v>121</v>
      </c>
      <c r="W14" s="23">
        <f t="shared" si="11"/>
        <v>55</v>
      </c>
      <c r="X14" s="24">
        <f t="shared" si="12"/>
        <v>176</v>
      </c>
      <c r="Y14" s="27">
        <f t="shared" si="13"/>
        <v>906</v>
      </c>
      <c r="Z14" s="22">
        <v>130</v>
      </c>
      <c r="AA14" s="23">
        <f t="shared" si="14"/>
        <v>55</v>
      </c>
      <c r="AB14" s="24">
        <f t="shared" si="15"/>
        <v>185</v>
      </c>
      <c r="AC14" s="25">
        <f t="shared" si="16"/>
        <v>1091</v>
      </c>
      <c r="AD14" s="52">
        <f t="shared" si="17"/>
        <v>761</v>
      </c>
      <c r="AE14" s="26">
        <f t="shared" si="19"/>
        <v>126.83333333333333</v>
      </c>
      <c r="AG14" s="47"/>
    </row>
    <row r="15" spans="1:31" ht="12.75">
      <c r="A15" s="19">
        <v>12</v>
      </c>
      <c r="B15" s="20" t="s">
        <v>184</v>
      </c>
      <c r="C15" s="20" t="s">
        <v>133</v>
      </c>
      <c r="D15" s="20">
        <v>175</v>
      </c>
      <c r="E15" s="21">
        <v>22</v>
      </c>
      <c r="F15" s="28">
        <v>8</v>
      </c>
      <c r="G15" s="22">
        <v>115</v>
      </c>
      <c r="H15" s="23">
        <f t="shared" si="0"/>
        <v>22</v>
      </c>
      <c r="I15" s="24">
        <f t="shared" si="1"/>
        <v>137</v>
      </c>
      <c r="J15" s="22">
        <v>170</v>
      </c>
      <c r="K15" s="23">
        <f t="shared" si="2"/>
        <v>22</v>
      </c>
      <c r="L15" s="24">
        <f t="shared" si="3"/>
        <v>192</v>
      </c>
      <c r="M15" s="27">
        <f t="shared" si="4"/>
        <v>329</v>
      </c>
      <c r="N15" s="22">
        <v>189</v>
      </c>
      <c r="O15" s="23">
        <f t="shared" si="5"/>
        <v>22</v>
      </c>
      <c r="P15" s="24">
        <f t="shared" si="6"/>
        <v>211</v>
      </c>
      <c r="Q15" s="27">
        <f t="shared" si="7"/>
        <v>540</v>
      </c>
      <c r="R15" s="22">
        <v>140</v>
      </c>
      <c r="S15" s="23">
        <f t="shared" si="8"/>
        <v>22</v>
      </c>
      <c r="T15" s="24">
        <f t="shared" si="9"/>
        <v>162</v>
      </c>
      <c r="U15" s="27">
        <f t="shared" si="10"/>
        <v>702</v>
      </c>
      <c r="V15" s="22">
        <v>136</v>
      </c>
      <c r="W15" s="23">
        <f t="shared" si="11"/>
        <v>22</v>
      </c>
      <c r="X15" s="24">
        <f t="shared" si="12"/>
        <v>158</v>
      </c>
      <c r="Y15" s="27">
        <f t="shared" si="13"/>
        <v>860</v>
      </c>
      <c r="Z15" s="22">
        <v>187</v>
      </c>
      <c r="AA15" s="23">
        <f t="shared" si="14"/>
        <v>22</v>
      </c>
      <c r="AB15" s="24">
        <f t="shared" si="15"/>
        <v>209</v>
      </c>
      <c r="AC15" s="25">
        <f t="shared" si="16"/>
        <v>1069</v>
      </c>
      <c r="AD15" s="52">
        <f t="shared" si="17"/>
        <v>937</v>
      </c>
      <c r="AE15" s="26">
        <f t="shared" si="19"/>
        <v>156.16666666666666</v>
      </c>
    </row>
    <row r="16" spans="1:31" ht="12.75">
      <c r="A16" s="19">
        <v>13</v>
      </c>
      <c r="B16" s="20" t="s">
        <v>183</v>
      </c>
      <c r="C16" s="20" t="s">
        <v>67</v>
      </c>
      <c r="D16" s="20">
        <v>165</v>
      </c>
      <c r="E16" s="21">
        <v>31</v>
      </c>
      <c r="F16" s="28">
        <v>7</v>
      </c>
      <c r="G16" s="22">
        <v>144</v>
      </c>
      <c r="H16" s="23">
        <f t="shared" si="0"/>
        <v>31</v>
      </c>
      <c r="I16" s="24">
        <f t="shared" si="1"/>
        <v>175</v>
      </c>
      <c r="J16" s="22">
        <v>128</v>
      </c>
      <c r="K16" s="23">
        <f t="shared" si="2"/>
        <v>31</v>
      </c>
      <c r="L16" s="24">
        <f t="shared" si="3"/>
        <v>159</v>
      </c>
      <c r="M16" s="27">
        <f t="shared" si="4"/>
        <v>334</v>
      </c>
      <c r="N16" s="22">
        <v>162</v>
      </c>
      <c r="O16" s="23">
        <f t="shared" si="5"/>
        <v>31</v>
      </c>
      <c r="P16" s="24">
        <f t="shared" si="6"/>
        <v>193</v>
      </c>
      <c r="Q16" s="27">
        <f t="shared" si="7"/>
        <v>527</v>
      </c>
      <c r="R16" s="22">
        <v>132</v>
      </c>
      <c r="S16" s="23">
        <f t="shared" si="8"/>
        <v>31</v>
      </c>
      <c r="T16" s="24">
        <f t="shared" si="9"/>
        <v>163</v>
      </c>
      <c r="U16" s="27">
        <f t="shared" si="10"/>
        <v>690</v>
      </c>
      <c r="V16" s="22">
        <v>144</v>
      </c>
      <c r="W16" s="23">
        <f t="shared" si="11"/>
        <v>31</v>
      </c>
      <c r="X16" s="24">
        <f t="shared" si="12"/>
        <v>175</v>
      </c>
      <c r="Y16" s="27">
        <f t="shared" si="13"/>
        <v>865</v>
      </c>
      <c r="Z16" s="22">
        <v>159</v>
      </c>
      <c r="AA16" s="23">
        <f t="shared" si="14"/>
        <v>31</v>
      </c>
      <c r="AB16" s="24">
        <f t="shared" si="15"/>
        <v>190</v>
      </c>
      <c r="AC16" s="25">
        <f t="shared" si="16"/>
        <v>1055</v>
      </c>
      <c r="AD16" s="52">
        <f t="shared" si="17"/>
        <v>869</v>
      </c>
      <c r="AE16" s="26">
        <f t="shared" si="19"/>
        <v>144.83333333333334</v>
      </c>
    </row>
    <row r="17" spans="1:31" ht="12.75">
      <c r="A17" s="19">
        <v>14</v>
      </c>
      <c r="B17" s="20" t="s">
        <v>216</v>
      </c>
      <c r="C17" s="20" t="s">
        <v>80</v>
      </c>
      <c r="D17" s="20">
        <v>184</v>
      </c>
      <c r="E17" s="21">
        <v>14</v>
      </c>
      <c r="F17" s="28">
        <v>23</v>
      </c>
      <c r="G17" s="22">
        <v>147</v>
      </c>
      <c r="H17" s="23">
        <f t="shared" si="0"/>
        <v>14</v>
      </c>
      <c r="I17" s="24">
        <f t="shared" si="1"/>
        <v>161</v>
      </c>
      <c r="J17" s="22">
        <v>149</v>
      </c>
      <c r="K17" s="23">
        <f t="shared" si="2"/>
        <v>14</v>
      </c>
      <c r="L17" s="24">
        <f t="shared" si="3"/>
        <v>163</v>
      </c>
      <c r="M17" s="27">
        <f t="shared" si="4"/>
        <v>324</v>
      </c>
      <c r="N17" s="22">
        <v>127</v>
      </c>
      <c r="O17" s="23">
        <f t="shared" si="5"/>
        <v>14</v>
      </c>
      <c r="P17" s="24">
        <f t="shared" si="6"/>
        <v>141</v>
      </c>
      <c r="Q17" s="27">
        <f t="shared" si="7"/>
        <v>465</v>
      </c>
      <c r="R17" s="22">
        <v>224</v>
      </c>
      <c r="S17" s="23">
        <f t="shared" si="8"/>
        <v>14</v>
      </c>
      <c r="T17" s="24">
        <f t="shared" si="9"/>
        <v>238</v>
      </c>
      <c r="U17" s="27">
        <f t="shared" si="10"/>
        <v>703</v>
      </c>
      <c r="V17" s="22">
        <v>182</v>
      </c>
      <c r="W17" s="23">
        <f t="shared" si="11"/>
        <v>14</v>
      </c>
      <c r="X17" s="24">
        <f t="shared" si="12"/>
        <v>196</v>
      </c>
      <c r="Y17" s="27">
        <f t="shared" si="13"/>
        <v>899</v>
      </c>
      <c r="Z17" s="22">
        <v>138</v>
      </c>
      <c r="AA17" s="23">
        <f t="shared" si="14"/>
        <v>14</v>
      </c>
      <c r="AB17" s="24">
        <f t="shared" si="15"/>
        <v>152</v>
      </c>
      <c r="AC17" s="25">
        <f t="shared" si="16"/>
        <v>1051</v>
      </c>
      <c r="AD17" s="52">
        <f t="shared" si="17"/>
        <v>967</v>
      </c>
      <c r="AE17" s="26">
        <f t="shared" si="19"/>
        <v>161.16666666666666</v>
      </c>
    </row>
    <row r="18" spans="1:31" ht="12.75">
      <c r="A18" s="19">
        <v>15</v>
      </c>
      <c r="B18" s="20" t="s">
        <v>185</v>
      </c>
      <c r="C18" s="20" t="s">
        <v>165</v>
      </c>
      <c r="D18" s="20">
        <v>136</v>
      </c>
      <c r="E18" s="21">
        <v>57</v>
      </c>
      <c r="F18" s="28">
        <v>9</v>
      </c>
      <c r="G18" s="22">
        <v>131</v>
      </c>
      <c r="H18" s="23">
        <f t="shared" si="0"/>
        <v>57</v>
      </c>
      <c r="I18" s="24">
        <f t="shared" si="1"/>
        <v>188</v>
      </c>
      <c r="J18" s="22">
        <v>112</v>
      </c>
      <c r="K18" s="23">
        <f t="shared" si="2"/>
        <v>57</v>
      </c>
      <c r="L18" s="24">
        <f t="shared" si="3"/>
        <v>169</v>
      </c>
      <c r="M18" s="27">
        <f t="shared" si="4"/>
        <v>357</v>
      </c>
      <c r="N18" s="22">
        <v>111</v>
      </c>
      <c r="O18" s="23">
        <f t="shared" si="5"/>
        <v>57</v>
      </c>
      <c r="P18" s="24">
        <f t="shared" si="6"/>
        <v>168</v>
      </c>
      <c r="Q18" s="27">
        <f t="shared" si="7"/>
        <v>525</v>
      </c>
      <c r="R18" s="22">
        <v>122</v>
      </c>
      <c r="S18" s="23">
        <f t="shared" si="8"/>
        <v>57</v>
      </c>
      <c r="T18" s="24">
        <f t="shared" si="9"/>
        <v>179</v>
      </c>
      <c r="U18" s="27">
        <f t="shared" si="10"/>
        <v>704</v>
      </c>
      <c r="V18" s="22">
        <v>111</v>
      </c>
      <c r="W18" s="23">
        <f t="shared" si="11"/>
        <v>57</v>
      </c>
      <c r="X18" s="24">
        <f t="shared" si="12"/>
        <v>168</v>
      </c>
      <c r="Y18" s="27">
        <f t="shared" si="13"/>
        <v>872</v>
      </c>
      <c r="Z18" s="22">
        <v>121</v>
      </c>
      <c r="AA18" s="23">
        <f t="shared" si="14"/>
        <v>57</v>
      </c>
      <c r="AB18" s="24">
        <f t="shared" si="15"/>
        <v>178</v>
      </c>
      <c r="AC18" s="25">
        <f t="shared" si="16"/>
        <v>1050</v>
      </c>
      <c r="AD18" s="52">
        <f t="shared" si="17"/>
        <v>708</v>
      </c>
      <c r="AE18" s="26">
        <f t="shared" si="19"/>
        <v>118</v>
      </c>
    </row>
    <row r="19" spans="1:31" ht="12.75">
      <c r="A19" s="19">
        <v>16</v>
      </c>
      <c r="B19" s="20" t="s">
        <v>192</v>
      </c>
      <c r="C19" s="20" t="s">
        <v>79</v>
      </c>
      <c r="D19" s="20">
        <v>158</v>
      </c>
      <c r="E19" s="21">
        <v>37</v>
      </c>
      <c r="F19" s="28">
        <v>22</v>
      </c>
      <c r="G19" s="22">
        <v>116</v>
      </c>
      <c r="H19" s="23">
        <f t="shared" si="0"/>
        <v>37</v>
      </c>
      <c r="I19" s="24">
        <f t="shared" si="1"/>
        <v>153</v>
      </c>
      <c r="J19" s="22">
        <v>126</v>
      </c>
      <c r="K19" s="23">
        <f t="shared" si="2"/>
        <v>37</v>
      </c>
      <c r="L19" s="24">
        <f t="shared" si="3"/>
        <v>163</v>
      </c>
      <c r="M19" s="27">
        <f t="shared" si="4"/>
        <v>316</v>
      </c>
      <c r="N19" s="22">
        <v>165</v>
      </c>
      <c r="O19" s="23">
        <f t="shared" si="5"/>
        <v>37</v>
      </c>
      <c r="P19" s="24">
        <f t="shared" si="6"/>
        <v>202</v>
      </c>
      <c r="Q19" s="27">
        <f t="shared" si="7"/>
        <v>518</v>
      </c>
      <c r="R19" s="22">
        <v>158</v>
      </c>
      <c r="S19" s="23">
        <f t="shared" si="8"/>
        <v>37</v>
      </c>
      <c r="T19" s="24">
        <f t="shared" si="9"/>
        <v>195</v>
      </c>
      <c r="U19" s="27">
        <f t="shared" si="10"/>
        <v>713</v>
      </c>
      <c r="V19" s="22">
        <v>110</v>
      </c>
      <c r="W19" s="23">
        <f t="shared" si="11"/>
        <v>37</v>
      </c>
      <c r="X19" s="24">
        <f t="shared" si="12"/>
        <v>147</v>
      </c>
      <c r="Y19" s="27">
        <f t="shared" si="13"/>
        <v>860</v>
      </c>
      <c r="Z19" s="22">
        <v>153</v>
      </c>
      <c r="AA19" s="23">
        <f t="shared" si="14"/>
        <v>37</v>
      </c>
      <c r="AB19" s="24">
        <f t="shared" si="15"/>
        <v>190</v>
      </c>
      <c r="AC19" s="25">
        <f t="shared" si="16"/>
        <v>1050</v>
      </c>
      <c r="AD19" s="52">
        <f t="shared" si="17"/>
        <v>828</v>
      </c>
      <c r="AE19" s="26">
        <f t="shared" si="19"/>
        <v>138</v>
      </c>
    </row>
    <row r="20" spans="1:31" ht="12.75">
      <c r="A20" s="19">
        <v>17</v>
      </c>
      <c r="B20" s="20" t="s">
        <v>178</v>
      </c>
      <c r="C20" s="20" t="s">
        <v>124</v>
      </c>
      <c r="D20" s="20">
        <v>177</v>
      </c>
      <c r="E20" s="21">
        <v>20</v>
      </c>
      <c r="F20" s="28">
        <v>4</v>
      </c>
      <c r="G20" s="22">
        <v>142</v>
      </c>
      <c r="H20" s="23">
        <f t="shared" si="0"/>
        <v>20</v>
      </c>
      <c r="I20" s="24">
        <f t="shared" si="1"/>
        <v>162</v>
      </c>
      <c r="J20" s="22">
        <v>166</v>
      </c>
      <c r="K20" s="23">
        <f t="shared" si="2"/>
        <v>20</v>
      </c>
      <c r="L20" s="24">
        <f t="shared" si="3"/>
        <v>186</v>
      </c>
      <c r="M20" s="27">
        <f t="shared" si="4"/>
        <v>348</v>
      </c>
      <c r="N20" s="22">
        <v>152</v>
      </c>
      <c r="O20" s="23">
        <f t="shared" si="5"/>
        <v>20</v>
      </c>
      <c r="P20" s="24">
        <f t="shared" si="6"/>
        <v>172</v>
      </c>
      <c r="Q20" s="27">
        <f t="shared" si="7"/>
        <v>520</v>
      </c>
      <c r="R20" s="22">
        <v>186</v>
      </c>
      <c r="S20" s="23">
        <f t="shared" si="8"/>
        <v>20</v>
      </c>
      <c r="T20" s="24">
        <f t="shared" si="9"/>
        <v>206</v>
      </c>
      <c r="U20" s="27">
        <f t="shared" si="10"/>
        <v>726</v>
      </c>
      <c r="V20" s="22">
        <v>157</v>
      </c>
      <c r="W20" s="23">
        <f t="shared" si="11"/>
        <v>20</v>
      </c>
      <c r="X20" s="24">
        <f t="shared" si="12"/>
        <v>177</v>
      </c>
      <c r="Y20" s="27">
        <f t="shared" si="13"/>
        <v>903</v>
      </c>
      <c r="Z20" s="22">
        <v>117</v>
      </c>
      <c r="AA20" s="23">
        <f t="shared" si="14"/>
        <v>20</v>
      </c>
      <c r="AB20" s="24">
        <f t="shared" si="15"/>
        <v>137</v>
      </c>
      <c r="AC20" s="25">
        <f t="shared" si="16"/>
        <v>1040</v>
      </c>
      <c r="AD20" s="52">
        <f t="shared" si="17"/>
        <v>920</v>
      </c>
      <c r="AE20" s="26">
        <f t="shared" si="19"/>
        <v>153.33333333333334</v>
      </c>
    </row>
    <row r="21" spans="1:31" ht="12.75">
      <c r="A21" s="19">
        <v>18</v>
      </c>
      <c r="B21" s="20" t="s">
        <v>187</v>
      </c>
      <c r="C21" s="20" t="s">
        <v>166</v>
      </c>
      <c r="D21" s="20">
        <v>159</v>
      </c>
      <c r="E21" s="21">
        <v>36</v>
      </c>
      <c r="F21" s="28">
        <v>17</v>
      </c>
      <c r="G21" s="22">
        <v>154</v>
      </c>
      <c r="H21" s="23">
        <f t="shared" si="0"/>
        <v>36</v>
      </c>
      <c r="I21" s="24">
        <f t="shared" si="1"/>
        <v>190</v>
      </c>
      <c r="J21" s="22">
        <v>150</v>
      </c>
      <c r="K21" s="23">
        <f t="shared" si="2"/>
        <v>36</v>
      </c>
      <c r="L21" s="24">
        <f t="shared" si="3"/>
        <v>186</v>
      </c>
      <c r="M21" s="27">
        <f t="shared" si="4"/>
        <v>376</v>
      </c>
      <c r="N21" s="22">
        <v>128</v>
      </c>
      <c r="O21" s="23">
        <f t="shared" si="5"/>
        <v>36</v>
      </c>
      <c r="P21" s="24">
        <f t="shared" si="6"/>
        <v>164</v>
      </c>
      <c r="Q21" s="27">
        <f t="shared" si="7"/>
        <v>540</v>
      </c>
      <c r="R21" s="22">
        <v>118</v>
      </c>
      <c r="S21" s="23">
        <f t="shared" si="8"/>
        <v>36</v>
      </c>
      <c r="T21" s="24">
        <f t="shared" si="9"/>
        <v>154</v>
      </c>
      <c r="U21" s="27">
        <f t="shared" si="10"/>
        <v>694</v>
      </c>
      <c r="V21" s="22">
        <v>160</v>
      </c>
      <c r="W21" s="23">
        <f t="shared" si="11"/>
        <v>36</v>
      </c>
      <c r="X21" s="24">
        <f t="shared" si="12"/>
        <v>196</v>
      </c>
      <c r="Y21" s="27">
        <f t="shared" si="13"/>
        <v>890</v>
      </c>
      <c r="Z21" s="22">
        <v>110</v>
      </c>
      <c r="AA21" s="23">
        <f t="shared" si="14"/>
        <v>36</v>
      </c>
      <c r="AB21" s="24">
        <f t="shared" si="15"/>
        <v>146</v>
      </c>
      <c r="AC21" s="25">
        <f t="shared" si="16"/>
        <v>1036</v>
      </c>
      <c r="AD21" s="52">
        <f t="shared" si="17"/>
        <v>820</v>
      </c>
      <c r="AE21" s="26">
        <f t="shared" si="19"/>
        <v>136.66666666666666</v>
      </c>
    </row>
    <row r="22" spans="1:31" ht="12.75">
      <c r="A22" s="19">
        <v>19</v>
      </c>
      <c r="B22" s="20" t="s">
        <v>180</v>
      </c>
      <c r="C22" s="20" t="s">
        <v>162</v>
      </c>
      <c r="D22" s="20">
        <v>105</v>
      </c>
      <c r="E22" s="21">
        <v>85</v>
      </c>
      <c r="F22" s="28">
        <v>5</v>
      </c>
      <c r="G22" s="22">
        <v>98</v>
      </c>
      <c r="H22" s="23">
        <f t="shared" si="0"/>
        <v>85</v>
      </c>
      <c r="I22" s="24">
        <f t="shared" si="1"/>
        <v>183</v>
      </c>
      <c r="J22" s="22">
        <v>101</v>
      </c>
      <c r="K22" s="23">
        <f t="shared" si="2"/>
        <v>85</v>
      </c>
      <c r="L22" s="24">
        <f t="shared" si="3"/>
        <v>186</v>
      </c>
      <c r="M22" s="27">
        <f t="shared" si="4"/>
        <v>369</v>
      </c>
      <c r="N22" s="22">
        <v>90</v>
      </c>
      <c r="O22" s="23">
        <f t="shared" si="5"/>
        <v>85</v>
      </c>
      <c r="P22" s="24">
        <f t="shared" si="6"/>
        <v>175</v>
      </c>
      <c r="Q22" s="27">
        <f t="shared" si="7"/>
        <v>544</v>
      </c>
      <c r="R22" s="22">
        <v>83</v>
      </c>
      <c r="S22" s="23">
        <f t="shared" si="8"/>
        <v>85</v>
      </c>
      <c r="T22" s="24">
        <f t="shared" si="9"/>
        <v>168</v>
      </c>
      <c r="U22" s="27">
        <f t="shared" si="10"/>
        <v>712</v>
      </c>
      <c r="V22" s="22">
        <v>69</v>
      </c>
      <c r="W22" s="23">
        <f t="shared" si="11"/>
        <v>85</v>
      </c>
      <c r="X22" s="24">
        <f t="shared" si="12"/>
        <v>154</v>
      </c>
      <c r="Y22" s="27">
        <f t="shared" si="13"/>
        <v>866</v>
      </c>
      <c r="Z22" s="22">
        <v>80</v>
      </c>
      <c r="AA22" s="23">
        <f t="shared" si="14"/>
        <v>85</v>
      </c>
      <c r="AB22" s="24">
        <f t="shared" si="15"/>
        <v>165</v>
      </c>
      <c r="AC22" s="25">
        <f t="shared" si="16"/>
        <v>1031</v>
      </c>
      <c r="AD22" s="52">
        <f t="shared" si="17"/>
        <v>521</v>
      </c>
      <c r="AE22" s="26">
        <f t="shared" si="19"/>
        <v>86.83333333333333</v>
      </c>
    </row>
    <row r="23" spans="1:31" ht="12.75">
      <c r="A23" s="19">
        <v>20</v>
      </c>
      <c r="B23" s="20" t="s">
        <v>175</v>
      </c>
      <c r="C23" s="20" t="s">
        <v>161</v>
      </c>
      <c r="D23" s="20">
        <v>168</v>
      </c>
      <c r="E23" s="21">
        <v>28</v>
      </c>
      <c r="F23" s="28">
        <v>3</v>
      </c>
      <c r="G23" s="22">
        <v>135</v>
      </c>
      <c r="H23" s="23">
        <f t="shared" si="0"/>
        <v>28</v>
      </c>
      <c r="I23" s="24">
        <f t="shared" si="1"/>
        <v>163</v>
      </c>
      <c r="J23" s="22">
        <v>146</v>
      </c>
      <c r="K23" s="23">
        <f t="shared" si="2"/>
        <v>28</v>
      </c>
      <c r="L23" s="24">
        <f t="shared" si="3"/>
        <v>174</v>
      </c>
      <c r="M23" s="27">
        <f t="shared" si="4"/>
        <v>337</v>
      </c>
      <c r="N23" s="22">
        <v>135</v>
      </c>
      <c r="O23" s="23">
        <f t="shared" si="5"/>
        <v>28</v>
      </c>
      <c r="P23" s="24">
        <f t="shared" si="6"/>
        <v>163</v>
      </c>
      <c r="Q23" s="27">
        <f t="shared" si="7"/>
        <v>500</v>
      </c>
      <c r="R23" s="22">
        <v>118</v>
      </c>
      <c r="S23" s="23">
        <f t="shared" si="8"/>
        <v>28</v>
      </c>
      <c r="T23" s="24">
        <f t="shared" si="9"/>
        <v>146</v>
      </c>
      <c r="U23" s="27">
        <f t="shared" si="10"/>
        <v>646</v>
      </c>
      <c r="V23" s="22">
        <v>193</v>
      </c>
      <c r="W23" s="23">
        <f t="shared" si="11"/>
        <v>28</v>
      </c>
      <c r="X23" s="24">
        <f t="shared" si="12"/>
        <v>221</v>
      </c>
      <c r="Y23" s="27">
        <f t="shared" si="13"/>
        <v>867</v>
      </c>
      <c r="Z23" s="22">
        <v>133</v>
      </c>
      <c r="AA23" s="23">
        <f t="shared" si="14"/>
        <v>28</v>
      </c>
      <c r="AB23" s="24">
        <f t="shared" si="15"/>
        <v>161</v>
      </c>
      <c r="AC23" s="25">
        <f t="shared" si="16"/>
        <v>1028</v>
      </c>
      <c r="AD23" s="52">
        <f t="shared" si="17"/>
        <v>860</v>
      </c>
      <c r="AE23" s="26">
        <f t="shared" si="19"/>
        <v>143.33333333333334</v>
      </c>
    </row>
    <row r="24" spans="1:31" ht="12.75">
      <c r="A24" s="19">
        <v>21</v>
      </c>
      <c r="B24" s="20" t="s">
        <v>217</v>
      </c>
      <c r="C24" s="20" t="s">
        <v>218</v>
      </c>
      <c r="D24" s="20">
        <v>155</v>
      </c>
      <c r="E24" s="21">
        <v>40</v>
      </c>
      <c r="F24" s="28">
        <v>23</v>
      </c>
      <c r="G24" s="22">
        <v>121</v>
      </c>
      <c r="H24" s="23">
        <f t="shared" si="0"/>
        <v>40</v>
      </c>
      <c r="I24" s="24">
        <f t="shared" si="1"/>
        <v>161</v>
      </c>
      <c r="J24" s="22">
        <v>138</v>
      </c>
      <c r="K24" s="23">
        <f t="shared" si="2"/>
        <v>40</v>
      </c>
      <c r="L24" s="24">
        <f t="shared" si="3"/>
        <v>178</v>
      </c>
      <c r="M24" s="27">
        <f t="shared" si="4"/>
        <v>339</v>
      </c>
      <c r="N24" s="22">
        <v>115</v>
      </c>
      <c r="O24" s="23">
        <f t="shared" si="5"/>
        <v>40</v>
      </c>
      <c r="P24" s="24">
        <f t="shared" si="6"/>
        <v>155</v>
      </c>
      <c r="Q24" s="27">
        <f t="shared" si="7"/>
        <v>494</v>
      </c>
      <c r="R24" s="22">
        <v>120</v>
      </c>
      <c r="S24" s="23">
        <f t="shared" si="8"/>
        <v>40</v>
      </c>
      <c r="T24" s="24">
        <f t="shared" si="9"/>
        <v>160</v>
      </c>
      <c r="U24" s="27">
        <f t="shared" si="10"/>
        <v>654</v>
      </c>
      <c r="V24" s="22">
        <v>143</v>
      </c>
      <c r="W24" s="23">
        <f t="shared" si="11"/>
        <v>40</v>
      </c>
      <c r="X24" s="24">
        <f t="shared" si="12"/>
        <v>183</v>
      </c>
      <c r="Y24" s="27">
        <f t="shared" si="13"/>
        <v>837</v>
      </c>
      <c r="Z24" s="22">
        <v>149</v>
      </c>
      <c r="AA24" s="23">
        <f t="shared" si="14"/>
        <v>40</v>
      </c>
      <c r="AB24" s="24">
        <f t="shared" si="15"/>
        <v>189</v>
      </c>
      <c r="AC24" s="25">
        <f t="shared" si="16"/>
        <v>1026</v>
      </c>
      <c r="AD24" s="52">
        <f t="shared" si="17"/>
        <v>786</v>
      </c>
      <c r="AE24" s="26">
        <f t="shared" si="19"/>
        <v>131</v>
      </c>
    </row>
    <row r="25" spans="1:31" ht="12.75">
      <c r="A25" s="19">
        <v>22</v>
      </c>
      <c r="B25" s="20" t="s">
        <v>191</v>
      </c>
      <c r="C25" s="20" t="s">
        <v>85</v>
      </c>
      <c r="D25" s="20">
        <v>136</v>
      </c>
      <c r="E25" s="21">
        <v>57</v>
      </c>
      <c r="F25" s="28">
        <v>21</v>
      </c>
      <c r="G25" s="22">
        <v>90</v>
      </c>
      <c r="H25" s="23">
        <f t="shared" si="0"/>
        <v>57</v>
      </c>
      <c r="I25" s="24">
        <f t="shared" si="1"/>
        <v>147</v>
      </c>
      <c r="J25" s="22">
        <v>118</v>
      </c>
      <c r="K25" s="23">
        <f t="shared" si="2"/>
        <v>57</v>
      </c>
      <c r="L25" s="24">
        <f t="shared" si="3"/>
        <v>175</v>
      </c>
      <c r="M25" s="27">
        <f t="shared" si="4"/>
        <v>322</v>
      </c>
      <c r="N25" s="22">
        <v>115</v>
      </c>
      <c r="O25" s="23">
        <f t="shared" si="5"/>
        <v>57</v>
      </c>
      <c r="P25" s="24">
        <f t="shared" si="6"/>
        <v>172</v>
      </c>
      <c r="Q25" s="27">
        <f t="shared" si="7"/>
        <v>494</v>
      </c>
      <c r="R25" s="22">
        <v>120</v>
      </c>
      <c r="S25" s="23">
        <f t="shared" si="8"/>
        <v>57</v>
      </c>
      <c r="T25" s="24">
        <f t="shared" si="9"/>
        <v>177</v>
      </c>
      <c r="U25" s="27">
        <f t="shared" si="10"/>
        <v>671</v>
      </c>
      <c r="V25" s="22">
        <v>95</v>
      </c>
      <c r="W25" s="23">
        <f t="shared" si="11"/>
        <v>57</v>
      </c>
      <c r="X25" s="24">
        <f t="shared" si="12"/>
        <v>152</v>
      </c>
      <c r="Y25" s="27">
        <f t="shared" si="13"/>
        <v>823</v>
      </c>
      <c r="Z25" s="22">
        <v>130</v>
      </c>
      <c r="AA25" s="23">
        <f t="shared" si="14"/>
        <v>57</v>
      </c>
      <c r="AB25" s="24">
        <f t="shared" si="15"/>
        <v>187</v>
      </c>
      <c r="AC25" s="25">
        <f t="shared" si="16"/>
        <v>1010</v>
      </c>
      <c r="AD25" s="52">
        <f t="shared" si="17"/>
        <v>668</v>
      </c>
      <c r="AE25" s="26">
        <f t="shared" si="19"/>
        <v>111.33333333333333</v>
      </c>
    </row>
    <row r="26" spans="1:31" ht="12.75">
      <c r="A26" s="19">
        <v>23</v>
      </c>
      <c r="B26" s="20" t="s">
        <v>190</v>
      </c>
      <c r="C26" s="20" t="s">
        <v>168</v>
      </c>
      <c r="D26" s="20">
        <v>156</v>
      </c>
      <c r="E26" s="21">
        <v>39</v>
      </c>
      <c r="F26" s="28">
        <v>20</v>
      </c>
      <c r="G26" s="22">
        <v>135</v>
      </c>
      <c r="H26" s="23">
        <f t="shared" si="0"/>
        <v>39</v>
      </c>
      <c r="I26" s="24">
        <f t="shared" si="1"/>
        <v>174</v>
      </c>
      <c r="J26" s="22">
        <v>131</v>
      </c>
      <c r="K26" s="23">
        <f t="shared" si="2"/>
        <v>39</v>
      </c>
      <c r="L26" s="24">
        <f t="shared" si="3"/>
        <v>170</v>
      </c>
      <c r="M26" s="27">
        <f t="shared" si="4"/>
        <v>344</v>
      </c>
      <c r="N26" s="22">
        <v>114</v>
      </c>
      <c r="O26" s="23">
        <f t="shared" si="5"/>
        <v>39</v>
      </c>
      <c r="P26" s="24">
        <f t="shared" si="6"/>
        <v>153</v>
      </c>
      <c r="Q26" s="27">
        <f t="shared" si="7"/>
        <v>497</v>
      </c>
      <c r="R26" s="22">
        <v>145</v>
      </c>
      <c r="S26" s="23">
        <f t="shared" si="8"/>
        <v>39</v>
      </c>
      <c r="T26" s="24">
        <f t="shared" si="9"/>
        <v>184</v>
      </c>
      <c r="U26" s="27">
        <f t="shared" si="10"/>
        <v>681</v>
      </c>
      <c r="V26" s="22">
        <v>135</v>
      </c>
      <c r="W26" s="23">
        <f t="shared" si="11"/>
        <v>39</v>
      </c>
      <c r="X26" s="24">
        <f t="shared" si="12"/>
        <v>174</v>
      </c>
      <c r="Y26" s="27">
        <f t="shared" si="13"/>
        <v>855</v>
      </c>
      <c r="Z26" s="22">
        <v>114</v>
      </c>
      <c r="AA26" s="23">
        <f t="shared" si="14"/>
        <v>39</v>
      </c>
      <c r="AB26" s="24">
        <f t="shared" si="15"/>
        <v>153</v>
      </c>
      <c r="AC26" s="25">
        <f t="shared" si="16"/>
        <v>1008</v>
      </c>
      <c r="AD26" s="52">
        <f aca="true" t="shared" si="20" ref="AD26:AD31">G26+J26+N26+R26+V26+Z26</f>
        <v>774</v>
      </c>
      <c r="AE26" s="26">
        <f aca="true" t="shared" si="21" ref="AE26:AE31">AVERAGE(G26,J26,N26,R26,V26,Z26)</f>
        <v>129</v>
      </c>
    </row>
    <row r="27" spans="1:31" ht="12.75">
      <c r="A27" s="19">
        <v>24</v>
      </c>
      <c r="B27" s="20" t="s">
        <v>179</v>
      </c>
      <c r="C27" s="20" t="s">
        <v>159</v>
      </c>
      <c r="D27" s="20">
        <v>181</v>
      </c>
      <c r="E27" s="21">
        <v>17</v>
      </c>
      <c r="F27" s="28">
        <v>5</v>
      </c>
      <c r="G27" s="22">
        <v>113</v>
      </c>
      <c r="H27" s="23">
        <f t="shared" si="0"/>
        <v>17</v>
      </c>
      <c r="I27" s="24">
        <f t="shared" si="1"/>
        <v>130</v>
      </c>
      <c r="J27" s="22">
        <v>127</v>
      </c>
      <c r="K27" s="23">
        <f t="shared" si="2"/>
        <v>17</v>
      </c>
      <c r="L27" s="24">
        <f t="shared" si="3"/>
        <v>144</v>
      </c>
      <c r="M27" s="27">
        <f t="shared" si="4"/>
        <v>274</v>
      </c>
      <c r="N27" s="22">
        <v>153</v>
      </c>
      <c r="O27" s="23">
        <f t="shared" si="5"/>
        <v>17</v>
      </c>
      <c r="P27" s="24">
        <f t="shared" si="6"/>
        <v>170</v>
      </c>
      <c r="Q27" s="27">
        <f t="shared" si="7"/>
        <v>444</v>
      </c>
      <c r="R27" s="22">
        <v>178</v>
      </c>
      <c r="S27" s="23">
        <f t="shared" si="8"/>
        <v>17</v>
      </c>
      <c r="T27" s="24">
        <f t="shared" si="9"/>
        <v>195</v>
      </c>
      <c r="U27" s="27">
        <f t="shared" si="10"/>
        <v>639</v>
      </c>
      <c r="V27" s="22">
        <v>170</v>
      </c>
      <c r="W27" s="23">
        <f t="shared" si="11"/>
        <v>17</v>
      </c>
      <c r="X27" s="24">
        <f t="shared" si="12"/>
        <v>187</v>
      </c>
      <c r="Y27" s="27">
        <f t="shared" si="13"/>
        <v>826</v>
      </c>
      <c r="Z27" s="22">
        <v>155</v>
      </c>
      <c r="AA27" s="23">
        <f t="shared" si="14"/>
        <v>17</v>
      </c>
      <c r="AB27" s="24">
        <f t="shared" si="15"/>
        <v>172</v>
      </c>
      <c r="AC27" s="25">
        <f t="shared" si="16"/>
        <v>998</v>
      </c>
      <c r="AD27" s="52">
        <f t="shared" si="20"/>
        <v>896</v>
      </c>
      <c r="AE27" s="26">
        <f t="shared" si="21"/>
        <v>149.33333333333334</v>
      </c>
    </row>
    <row r="28" spans="1:31" ht="12.75">
      <c r="A28" s="19">
        <v>25</v>
      </c>
      <c r="B28" s="20" t="s">
        <v>198</v>
      </c>
      <c r="C28" s="20" t="s">
        <v>85</v>
      </c>
      <c r="D28" s="20">
        <v>159</v>
      </c>
      <c r="E28" s="21">
        <v>36</v>
      </c>
      <c r="F28" s="28">
        <v>29</v>
      </c>
      <c r="G28" s="22">
        <v>131</v>
      </c>
      <c r="H28" s="23">
        <f t="shared" si="0"/>
        <v>36</v>
      </c>
      <c r="I28" s="24">
        <f t="shared" si="1"/>
        <v>167</v>
      </c>
      <c r="J28" s="22">
        <v>123</v>
      </c>
      <c r="K28" s="23">
        <f t="shared" si="2"/>
        <v>36</v>
      </c>
      <c r="L28" s="24">
        <f t="shared" si="3"/>
        <v>159</v>
      </c>
      <c r="M28" s="27">
        <f t="shared" si="4"/>
        <v>326</v>
      </c>
      <c r="N28" s="22">
        <v>113</v>
      </c>
      <c r="O28" s="23">
        <f t="shared" si="5"/>
        <v>36</v>
      </c>
      <c r="P28" s="24">
        <f t="shared" si="6"/>
        <v>149</v>
      </c>
      <c r="Q28" s="27">
        <f t="shared" si="7"/>
        <v>475</v>
      </c>
      <c r="R28" s="22">
        <v>133</v>
      </c>
      <c r="S28" s="23">
        <f t="shared" si="8"/>
        <v>36</v>
      </c>
      <c r="T28" s="24">
        <f t="shared" si="9"/>
        <v>169</v>
      </c>
      <c r="U28" s="27">
        <f t="shared" si="10"/>
        <v>644</v>
      </c>
      <c r="V28" s="22">
        <v>145</v>
      </c>
      <c r="W28" s="23">
        <f t="shared" si="11"/>
        <v>36</v>
      </c>
      <c r="X28" s="24">
        <f t="shared" si="12"/>
        <v>181</v>
      </c>
      <c r="Y28" s="27">
        <f t="shared" si="13"/>
        <v>825</v>
      </c>
      <c r="Z28" s="22">
        <v>129</v>
      </c>
      <c r="AA28" s="23">
        <f t="shared" si="14"/>
        <v>36</v>
      </c>
      <c r="AB28" s="24">
        <f t="shared" si="15"/>
        <v>165</v>
      </c>
      <c r="AC28" s="25">
        <f t="shared" si="16"/>
        <v>990</v>
      </c>
      <c r="AD28" s="52">
        <f t="shared" si="20"/>
        <v>774</v>
      </c>
      <c r="AE28" s="26">
        <f t="shared" si="21"/>
        <v>129</v>
      </c>
    </row>
    <row r="29" spans="1:31" ht="12.75">
      <c r="A29" s="19">
        <v>26</v>
      </c>
      <c r="B29" s="20" t="s">
        <v>174</v>
      </c>
      <c r="C29" s="20" t="s">
        <v>160</v>
      </c>
      <c r="D29" s="20">
        <v>172</v>
      </c>
      <c r="E29" s="21">
        <v>25</v>
      </c>
      <c r="F29" s="28">
        <v>2</v>
      </c>
      <c r="G29" s="22">
        <v>128</v>
      </c>
      <c r="H29" s="23">
        <f t="shared" si="0"/>
        <v>25</v>
      </c>
      <c r="I29" s="24">
        <f t="shared" si="1"/>
        <v>153</v>
      </c>
      <c r="J29" s="22">
        <v>113</v>
      </c>
      <c r="K29" s="23">
        <f t="shared" si="2"/>
        <v>25</v>
      </c>
      <c r="L29" s="24">
        <f t="shared" si="3"/>
        <v>138</v>
      </c>
      <c r="M29" s="27">
        <f t="shared" si="4"/>
        <v>291</v>
      </c>
      <c r="N29" s="22">
        <v>132</v>
      </c>
      <c r="O29" s="23">
        <f t="shared" si="5"/>
        <v>25</v>
      </c>
      <c r="P29" s="24">
        <f t="shared" si="6"/>
        <v>157</v>
      </c>
      <c r="Q29" s="27">
        <f t="shared" si="7"/>
        <v>448</v>
      </c>
      <c r="R29" s="22">
        <v>133</v>
      </c>
      <c r="S29" s="23">
        <f t="shared" si="8"/>
        <v>25</v>
      </c>
      <c r="T29" s="24">
        <f t="shared" si="9"/>
        <v>158</v>
      </c>
      <c r="U29" s="27">
        <f t="shared" si="10"/>
        <v>606</v>
      </c>
      <c r="V29" s="22">
        <v>138</v>
      </c>
      <c r="W29" s="23">
        <f t="shared" si="11"/>
        <v>25</v>
      </c>
      <c r="X29" s="24">
        <f t="shared" si="12"/>
        <v>163</v>
      </c>
      <c r="Y29" s="27">
        <f t="shared" si="13"/>
        <v>769</v>
      </c>
      <c r="Z29" s="22">
        <v>159</v>
      </c>
      <c r="AA29" s="23">
        <f t="shared" si="14"/>
        <v>25</v>
      </c>
      <c r="AB29" s="24">
        <f t="shared" si="15"/>
        <v>184</v>
      </c>
      <c r="AC29" s="25">
        <f t="shared" si="16"/>
        <v>953</v>
      </c>
      <c r="AD29" s="52">
        <f t="shared" si="20"/>
        <v>803</v>
      </c>
      <c r="AE29" s="26">
        <f t="shared" si="21"/>
        <v>133.83333333333334</v>
      </c>
    </row>
    <row r="30" spans="1:31" ht="12.75">
      <c r="A30" s="19">
        <v>27</v>
      </c>
      <c r="B30" s="20" t="s">
        <v>219</v>
      </c>
      <c r="C30" s="20" t="s">
        <v>135</v>
      </c>
      <c r="D30" s="20">
        <v>136</v>
      </c>
      <c r="E30" s="21">
        <v>57</v>
      </c>
      <c r="F30" s="28">
        <v>25</v>
      </c>
      <c r="G30" s="22">
        <v>80</v>
      </c>
      <c r="H30" s="23">
        <f t="shared" si="0"/>
        <v>57</v>
      </c>
      <c r="I30" s="24">
        <f t="shared" si="1"/>
        <v>137</v>
      </c>
      <c r="J30" s="22">
        <v>92</v>
      </c>
      <c r="K30" s="23">
        <f t="shared" si="2"/>
        <v>57</v>
      </c>
      <c r="L30" s="24">
        <f t="shared" si="3"/>
        <v>149</v>
      </c>
      <c r="M30" s="27">
        <f t="shared" si="4"/>
        <v>286</v>
      </c>
      <c r="N30" s="22">
        <v>87</v>
      </c>
      <c r="O30" s="23">
        <f t="shared" si="5"/>
        <v>57</v>
      </c>
      <c r="P30" s="24">
        <f t="shared" si="6"/>
        <v>144</v>
      </c>
      <c r="Q30" s="27">
        <f t="shared" si="7"/>
        <v>430</v>
      </c>
      <c r="R30" s="22">
        <v>115</v>
      </c>
      <c r="S30" s="23">
        <f t="shared" si="8"/>
        <v>57</v>
      </c>
      <c r="T30" s="24">
        <f t="shared" si="9"/>
        <v>172</v>
      </c>
      <c r="U30" s="27">
        <f t="shared" si="10"/>
        <v>602</v>
      </c>
      <c r="V30" s="22">
        <v>101</v>
      </c>
      <c r="W30" s="23">
        <f t="shared" si="11"/>
        <v>57</v>
      </c>
      <c r="X30" s="24">
        <f t="shared" si="12"/>
        <v>158</v>
      </c>
      <c r="Y30" s="27">
        <f t="shared" si="13"/>
        <v>760</v>
      </c>
      <c r="Z30" s="22">
        <v>90</v>
      </c>
      <c r="AA30" s="23">
        <f t="shared" si="14"/>
        <v>57</v>
      </c>
      <c r="AB30" s="24">
        <f t="shared" si="15"/>
        <v>147</v>
      </c>
      <c r="AC30" s="25">
        <f t="shared" si="16"/>
        <v>907</v>
      </c>
      <c r="AD30" s="52">
        <f t="shared" si="20"/>
        <v>565</v>
      </c>
      <c r="AE30" s="26">
        <f t="shared" si="21"/>
        <v>94.16666666666667</v>
      </c>
    </row>
    <row r="31" spans="1:31" ht="12.75">
      <c r="A31" s="19">
        <v>28</v>
      </c>
      <c r="B31" s="20" t="s">
        <v>177</v>
      </c>
      <c r="C31" s="20" t="s">
        <v>159</v>
      </c>
      <c r="D31" s="20">
        <v>165</v>
      </c>
      <c r="E31" s="21">
        <v>31</v>
      </c>
      <c r="F31" s="28">
        <v>4</v>
      </c>
      <c r="G31" s="22">
        <v>111</v>
      </c>
      <c r="H31" s="23">
        <f t="shared" si="0"/>
        <v>31</v>
      </c>
      <c r="I31" s="24">
        <f t="shared" si="1"/>
        <v>142</v>
      </c>
      <c r="J31" s="22">
        <v>104</v>
      </c>
      <c r="K31" s="23">
        <f t="shared" si="2"/>
        <v>31</v>
      </c>
      <c r="L31" s="24">
        <f t="shared" si="3"/>
        <v>135</v>
      </c>
      <c r="M31" s="27">
        <f t="shared" si="4"/>
        <v>277</v>
      </c>
      <c r="N31" s="22">
        <v>134</v>
      </c>
      <c r="O31" s="23">
        <f t="shared" si="5"/>
        <v>31</v>
      </c>
      <c r="P31" s="24">
        <f t="shared" si="6"/>
        <v>165</v>
      </c>
      <c r="Q31" s="27">
        <f t="shared" si="7"/>
        <v>442</v>
      </c>
      <c r="R31" s="22">
        <v>148</v>
      </c>
      <c r="S31" s="23">
        <f t="shared" si="8"/>
        <v>31</v>
      </c>
      <c r="T31" s="24">
        <f t="shared" si="9"/>
        <v>179</v>
      </c>
      <c r="U31" s="27">
        <f t="shared" si="10"/>
        <v>621</v>
      </c>
      <c r="V31" s="22">
        <v>130</v>
      </c>
      <c r="W31" s="23">
        <f t="shared" si="11"/>
        <v>31</v>
      </c>
      <c r="X31" s="24">
        <f t="shared" si="12"/>
        <v>161</v>
      </c>
      <c r="Y31" s="27">
        <f t="shared" si="13"/>
        <v>782</v>
      </c>
      <c r="Z31" s="22">
        <v>82</v>
      </c>
      <c r="AA31" s="23">
        <f t="shared" si="14"/>
        <v>31</v>
      </c>
      <c r="AB31" s="24">
        <f t="shared" si="15"/>
        <v>113</v>
      </c>
      <c r="AC31" s="25">
        <f t="shared" si="16"/>
        <v>895</v>
      </c>
      <c r="AD31" s="52">
        <f t="shared" si="20"/>
        <v>709</v>
      </c>
      <c r="AE31" s="26">
        <f t="shared" si="21"/>
        <v>118.16666666666667</v>
      </c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</sheetData>
  <sheetProtection/>
  <mergeCells count="3">
    <mergeCell ref="A1:B1"/>
    <mergeCell ref="G1:Z1"/>
    <mergeCell ref="AA1:AE1"/>
  </mergeCells>
  <printOptions/>
  <pageMargins left="0.75" right="0.75" top="1" bottom="1" header="0.5" footer="0.5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J18" sqref="J1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2:8" ht="15">
      <c r="B1" s="78" t="s">
        <v>220</v>
      </c>
      <c r="D1" s="92"/>
      <c r="E1" s="90"/>
      <c r="F1" s="90"/>
      <c r="G1" s="93"/>
      <c r="H1" s="93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178</v>
      </c>
      <c r="C4" s="77">
        <v>4</v>
      </c>
      <c r="D4" s="9">
        <v>142</v>
      </c>
      <c r="E4" s="9">
        <v>166</v>
      </c>
      <c r="F4" s="9">
        <v>152</v>
      </c>
      <c r="G4" s="10">
        <f>SUM(D4:F4)</f>
        <v>460</v>
      </c>
      <c r="H4" s="11">
        <f>AVERAGE(D4:F4)</f>
        <v>153.33333333333334</v>
      </c>
    </row>
    <row r="5" spans="1:8" ht="15">
      <c r="A5" s="6">
        <v>2</v>
      </c>
      <c r="B5" s="7" t="s">
        <v>176</v>
      </c>
      <c r="C5" s="77">
        <v>3</v>
      </c>
      <c r="D5" s="9">
        <v>155</v>
      </c>
      <c r="E5" s="9">
        <v>149</v>
      </c>
      <c r="F5" s="9">
        <v>153</v>
      </c>
      <c r="G5" s="10">
        <f>SUM(D5:F5)</f>
        <v>457</v>
      </c>
      <c r="H5" s="11">
        <f>AVERAGE(D5:F5)</f>
        <v>152.33333333333334</v>
      </c>
    </row>
    <row r="6" spans="1:8" ht="15">
      <c r="A6" s="6">
        <v>3</v>
      </c>
      <c r="B6" s="7" t="s">
        <v>141</v>
      </c>
      <c r="C6" s="77">
        <v>5</v>
      </c>
      <c r="D6" s="9">
        <v>151</v>
      </c>
      <c r="E6" s="9">
        <v>131</v>
      </c>
      <c r="F6" s="9">
        <v>142</v>
      </c>
      <c r="G6" s="10">
        <f>SUM(D6:F6)</f>
        <v>424</v>
      </c>
      <c r="H6" s="11">
        <f>AVERAGE(D6:F6)</f>
        <v>141.33333333333334</v>
      </c>
    </row>
    <row r="7" spans="1:8" ht="15">
      <c r="A7" s="6">
        <v>4</v>
      </c>
      <c r="B7" s="7" t="s">
        <v>185</v>
      </c>
      <c r="C7" s="77">
        <v>9</v>
      </c>
      <c r="D7" s="9">
        <v>131</v>
      </c>
      <c r="E7" s="9">
        <v>112</v>
      </c>
      <c r="F7" s="9">
        <v>111</v>
      </c>
      <c r="G7" s="10">
        <f>SUM(D7:F7)</f>
        <v>354</v>
      </c>
      <c r="H7" s="11">
        <f>AVERAGE(D7:F7)</f>
        <v>118</v>
      </c>
    </row>
    <row r="10" ht="15">
      <c r="B10" s="2" t="s">
        <v>221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184</v>
      </c>
      <c r="C13" s="48">
        <v>8</v>
      </c>
      <c r="D13" s="9">
        <v>115</v>
      </c>
      <c r="E13" s="9">
        <v>170</v>
      </c>
      <c r="F13" s="9">
        <v>189</v>
      </c>
      <c r="G13" s="10">
        <f>SUM(D13:F13)</f>
        <v>474</v>
      </c>
      <c r="H13" s="11">
        <f>AVERAGE(D13:F13)</f>
        <v>158</v>
      </c>
    </row>
    <row r="14" spans="1:8" ht="15">
      <c r="A14" s="6">
        <v>2</v>
      </c>
      <c r="B14" s="7" t="s">
        <v>92</v>
      </c>
      <c r="C14" s="48">
        <v>9</v>
      </c>
      <c r="D14" s="9">
        <v>123</v>
      </c>
      <c r="E14" s="9">
        <v>161</v>
      </c>
      <c r="F14" s="9">
        <v>140</v>
      </c>
      <c r="G14" s="10">
        <f>SUM(D14:F14)</f>
        <v>424</v>
      </c>
      <c r="H14" s="11">
        <f>AVERAGE(D14:F14)</f>
        <v>141.33333333333334</v>
      </c>
    </row>
    <row r="15" spans="1:8" ht="15">
      <c r="A15" s="6">
        <v>3</v>
      </c>
      <c r="B15" s="7" t="s">
        <v>179</v>
      </c>
      <c r="C15" s="48">
        <v>5</v>
      </c>
      <c r="D15" s="9">
        <v>113</v>
      </c>
      <c r="E15" s="9">
        <v>127</v>
      </c>
      <c r="F15" s="9">
        <v>153</v>
      </c>
      <c r="G15" s="10">
        <f>SUM(D15:F15)</f>
        <v>393</v>
      </c>
      <c r="H15" s="11">
        <f>AVERAGE(D15:F15)</f>
        <v>131</v>
      </c>
    </row>
    <row r="16" spans="1:8" ht="15">
      <c r="A16" s="6">
        <v>4</v>
      </c>
      <c r="B16" s="7" t="s">
        <v>174</v>
      </c>
      <c r="C16" s="48">
        <v>2</v>
      </c>
      <c r="D16" s="9">
        <v>128</v>
      </c>
      <c r="E16" s="9">
        <v>113</v>
      </c>
      <c r="F16" s="9">
        <v>132</v>
      </c>
      <c r="G16" s="10">
        <f>SUM(D16:F16)</f>
        <v>373</v>
      </c>
      <c r="H16" s="11">
        <f>AVERAGE(D16:F16)</f>
        <v>124.33333333333333</v>
      </c>
    </row>
    <row r="18" spans="1:8" ht="15">
      <c r="A18" s="91" t="s">
        <v>46</v>
      </c>
      <c r="B18" s="90"/>
      <c r="D18" s="92"/>
      <c r="E18" s="90"/>
      <c r="F18" s="90"/>
      <c r="G18" s="93"/>
      <c r="H18" s="93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207</v>
      </c>
      <c r="C21" s="8">
        <v>13</v>
      </c>
      <c r="D21" s="9">
        <v>169</v>
      </c>
      <c r="E21" s="9">
        <v>207</v>
      </c>
      <c r="F21" s="9">
        <v>178</v>
      </c>
      <c r="G21" s="10">
        <f aca="true" t="shared" si="0" ref="G21:G27">SUM(D21:F21)</f>
        <v>554</v>
      </c>
      <c r="H21" s="11">
        <f aca="true" t="shared" si="1" ref="H21:H27">AVERAGE(D21:F21)</f>
        <v>184.66666666666666</v>
      </c>
    </row>
    <row r="22" spans="1:8" ht="15">
      <c r="A22" s="6">
        <v>2</v>
      </c>
      <c r="B22" s="7" t="s">
        <v>104</v>
      </c>
      <c r="C22" s="8">
        <v>16</v>
      </c>
      <c r="D22" s="9">
        <v>137</v>
      </c>
      <c r="E22" s="9">
        <v>200</v>
      </c>
      <c r="F22" s="9">
        <v>185</v>
      </c>
      <c r="G22" s="10">
        <f t="shared" si="0"/>
        <v>522</v>
      </c>
      <c r="H22" s="11">
        <f t="shared" si="1"/>
        <v>174</v>
      </c>
    </row>
    <row r="23" spans="1:8" ht="15">
      <c r="A23" s="6">
        <v>3</v>
      </c>
      <c r="B23" s="7" t="s">
        <v>212</v>
      </c>
      <c r="C23" s="8">
        <v>3</v>
      </c>
      <c r="D23" s="9">
        <v>147</v>
      </c>
      <c r="E23" s="9">
        <v>193</v>
      </c>
      <c r="F23" s="9">
        <v>171</v>
      </c>
      <c r="G23" s="10">
        <f t="shared" si="0"/>
        <v>511</v>
      </c>
      <c r="H23" s="11">
        <f t="shared" si="1"/>
        <v>170.33333333333334</v>
      </c>
    </row>
    <row r="24" spans="1:8" ht="15">
      <c r="A24" s="6">
        <v>4</v>
      </c>
      <c r="B24" s="7" t="s">
        <v>210</v>
      </c>
      <c r="C24" s="8">
        <v>2</v>
      </c>
      <c r="D24" s="9">
        <v>148</v>
      </c>
      <c r="E24" s="9">
        <v>164</v>
      </c>
      <c r="F24" s="9">
        <v>189</v>
      </c>
      <c r="G24" s="10">
        <f t="shared" si="0"/>
        <v>501</v>
      </c>
      <c r="H24" s="11">
        <f t="shared" si="1"/>
        <v>167</v>
      </c>
    </row>
    <row r="25" spans="1:8" ht="15">
      <c r="A25" s="6">
        <v>5</v>
      </c>
      <c r="B25" s="7" t="s">
        <v>112</v>
      </c>
      <c r="C25" s="8">
        <v>20</v>
      </c>
      <c r="D25" s="9">
        <v>136</v>
      </c>
      <c r="E25" s="9">
        <v>178</v>
      </c>
      <c r="F25" s="9">
        <v>149</v>
      </c>
      <c r="G25" s="10">
        <f t="shared" si="0"/>
        <v>463</v>
      </c>
      <c r="H25" s="11">
        <f t="shared" si="1"/>
        <v>154.33333333333334</v>
      </c>
    </row>
    <row r="26" spans="1:8" ht="15">
      <c r="A26" s="6">
        <v>6</v>
      </c>
      <c r="B26" s="7" t="s">
        <v>175</v>
      </c>
      <c r="C26" s="8">
        <v>3</v>
      </c>
      <c r="D26" s="9">
        <v>135</v>
      </c>
      <c r="E26" s="9">
        <v>146</v>
      </c>
      <c r="F26" s="9">
        <v>135</v>
      </c>
      <c r="G26" s="10">
        <f t="shared" si="0"/>
        <v>416</v>
      </c>
      <c r="H26" s="11">
        <f t="shared" si="1"/>
        <v>138.66666666666666</v>
      </c>
    </row>
    <row r="27" spans="1:8" ht="15">
      <c r="A27" s="6">
        <v>7</v>
      </c>
      <c r="B27" s="7" t="s">
        <v>182</v>
      </c>
      <c r="C27" s="8">
        <v>7</v>
      </c>
      <c r="D27" s="9">
        <v>143</v>
      </c>
      <c r="E27" s="9">
        <v>124</v>
      </c>
      <c r="F27" s="9">
        <v>143</v>
      </c>
      <c r="G27" s="10">
        <f t="shared" si="0"/>
        <v>410</v>
      </c>
      <c r="H27" s="11">
        <f t="shared" si="1"/>
        <v>136.66666666666666</v>
      </c>
    </row>
    <row r="29" spans="1:8" ht="15">
      <c r="A29" s="91" t="s">
        <v>47</v>
      </c>
      <c r="B29" s="90"/>
      <c r="D29" s="92"/>
      <c r="E29" s="90"/>
      <c r="F29" s="90"/>
      <c r="G29" s="93"/>
      <c r="H29" s="93"/>
    </row>
    <row r="30" ht="15.75" thickBot="1"/>
    <row r="31" spans="1:8" ht="15.75">
      <c r="A31" s="4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9</v>
      </c>
      <c r="H31" s="5" t="s">
        <v>10</v>
      </c>
    </row>
    <row r="32" spans="1:8" ht="15">
      <c r="A32" s="6">
        <v>1</v>
      </c>
      <c r="B32" s="7" t="s">
        <v>140</v>
      </c>
      <c r="C32" s="49">
        <v>4</v>
      </c>
      <c r="D32" s="9">
        <v>151</v>
      </c>
      <c r="E32" s="9">
        <v>156</v>
      </c>
      <c r="F32" s="9">
        <v>132</v>
      </c>
      <c r="G32" s="10">
        <f aca="true" t="shared" si="2" ref="G32:G37">SUM(D32:F32)</f>
        <v>439</v>
      </c>
      <c r="H32" s="11">
        <f aca="true" t="shared" si="3" ref="H32:H37">AVERAGE(D32:F32)</f>
        <v>146.33333333333334</v>
      </c>
    </row>
    <row r="33" spans="1:8" ht="15">
      <c r="A33" s="6">
        <v>2</v>
      </c>
      <c r="B33" s="7" t="s">
        <v>187</v>
      </c>
      <c r="C33" s="49">
        <v>17</v>
      </c>
      <c r="D33" s="9">
        <v>154</v>
      </c>
      <c r="E33" s="9">
        <v>150</v>
      </c>
      <c r="F33" s="9">
        <v>128</v>
      </c>
      <c r="G33" s="10">
        <f t="shared" si="2"/>
        <v>432</v>
      </c>
      <c r="H33" s="11">
        <f t="shared" si="3"/>
        <v>144</v>
      </c>
    </row>
    <row r="34" spans="1:8" ht="15">
      <c r="A34" s="6">
        <v>3</v>
      </c>
      <c r="B34" s="7" t="s">
        <v>156</v>
      </c>
      <c r="C34" s="49">
        <v>28</v>
      </c>
      <c r="D34" s="9">
        <v>136</v>
      </c>
      <c r="E34" s="9">
        <v>116</v>
      </c>
      <c r="F34" s="9">
        <v>149</v>
      </c>
      <c r="G34" s="10">
        <f t="shared" si="2"/>
        <v>401</v>
      </c>
      <c r="H34" s="11">
        <f t="shared" si="3"/>
        <v>133.66666666666666</v>
      </c>
    </row>
    <row r="35" spans="1:8" ht="15">
      <c r="A35" s="6">
        <v>4</v>
      </c>
      <c r="B35" s="7" t="s">
        <v>142</v>
      </c>
      <c r="C35" s="49">
        <v>6</v>
      </c>
      <c r="D35" s="9">
        <v>162</v>
      </c>
      <c r="E35" s="9">
        <v>123</v>
      </c>
      <c r="F35" s="9">
        <v>104</v>
      </c>
      <c r="G35" s="10">
        <f t="shared" si="2"/>
        <v>389</v>
      </c>
      <c r="H35" s="11">
        <f t="shared" si="3"/>
        <v>129.66666666666666</v>
      </c>
    </row>
    <row r="36" spans="1:8" ht="15">
      <c r="A36" s="6">
        <v>5</v>
      </c>
      <c r="B36" s="7" t="s">
        <v>189</v>
      </c>
      <c r="C36" s="49">
        <v>19</v>
      </c>
      <c r="D36" s="9">
        <v>113</v>
      </c>
      <c r="E36" s="9">
        <v>134</v>
      </c>
      <c r="F36" s="9">
        <v>142</v>
      </c>
      <c r="G36" s="10">
        <f t="shared" si="2"/>
        <v>389</v>
      </c>
      <c r="H36" s="11">
        <f t="shared" si="3"/>
        <v>129.66666666666666</v>
      </c>
    </row>
    <row r="37" spans="1:8" ht="15">
      <c r="A37" s="6">
        <v>6</v>
      </c>
      <c r="B37" s="7" t="s">
        <v>190</v>
      </c>
      <c r="C37" s="49">
        <v>20</v>
      </c>
      <c r="D37" s="9">
        <v>135</v>
      </c>
      <c r="E37" s="9">
        <v>131</v>
      </c>
      <c r="F37" s="9">
        <v>114</v>
      </c>
      <c r="G37" s="10">
        <f t="shared" si="2"/>
        <v>380</v>
      </c>
      <c r="H37" s="11">
        <f t="shared" si="3"/>
        <v>126.66666666666667</v>
      </c>
    </row>
  </sheetData>
  <sheetProtection/>
  <mergeCells count="8">
    <mergeCell ref="D1:F1"/>
    <mergeCell ref="G1:H1"/>
    <mergeCell ref="A18:B18"/>
    <mergeCell ref="D18:F18"/>
    <mergeCell ref="G18:H18"/>
    <mergeCell ref="A29:B29"/>
    <mergeCell ref="D29:F29"/>
    <mergeCell ref="G29:H2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Zeros="0" zoomScalePageLayoutView="0" workbookViewId="0" topLeftCell="A26">
      <selection activeCell="L26" sqref="L2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2:8" ht="15">
      <c r="B1" s="78" t="s">
        <v>220</v>
      </c>
      <c r="D1" s="92"/>
      <c r="E1" s="90"/>
      <c r="F1" s="90"/>
      <c r="G1" s="93"/>
      <c r="H1" s="93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178</v>
      </c>
      <c r="C4" s="77">
        <v>4</v>
      </c>
      <c r="D4" s="9">
        <v>186</v>
      </c>
      <c r="E4" s="9">
        <v>157</v>
      </c>
      <c r="F4" s="9">
        <v>117</v>
      </c>
      <c r="G4" s="10">
        <f>SUM(D4:F4)</f>
        <v>460</v>
      </c>
      <c r="H4" s="11">
        <f>AVERAGE(D4:F4)</f>
        <v>153.33333333333334</v>
      </c>
    </row>
    <row r="5" spans="1:8" ht="15">
      <c r="A5" s="6">
        <v>2</v>
      </c>
      <c r="B5" s="7" t="s">
        <v>176</v>
      </c>
      <c r="C5" s="77">
        <v>3</v>
      </c>
      <c r="D5" s="9">
        <v>146</v>
      </c>
      <c r="E5" s="9">
        <v>132</v>
      </c>
      <c r="F5" s="9">
        <v>148</v>
      </c>
      <c r="G5" s="10">
        <f>SUM(D5:F5)</f>
        <v>426</v>
      </c>
      <c r="H5" s="11">
        <f>AVERAGE(D5:F5)</f>
        <v>142</v>
      </c>
    </row>
    <row r="6" spans="1:8" ht="15">
      <c r="A6" s="6">
        <v>3</v>
      </c>
      <c r="B6" s="7" t="s">
        <v>141</v>
      </c>
      <c r="C6" s="77">
        <v>5</v>
      </c>
      <c r="D6" s="9">
        <v>157</v>
      </c>
      <c r="E6" s="9">
        <v>130</v>
      </c>
      <c r="F6" s="9">
        <v>124</v>
      </c>
      <c r="G6" s="10">
        <f>SUM(D6:F6)</f>
        <v>411</v>
      </c>
      <c r="H6" s="11">
        <f>AVERAGE(D6:F6)</f>
        <v>137</v>
      </c>
    </row>
    <row r="7" spans="1:8" ht="15">
      <c r="A7" s="6">
        <v>4</v>
      </c>
      <c r="B7" s="7" t="s">
        <v>185</v>
      </c>
      <c r="C7" s="77">
        <v>9</v>
      </c>
      <c r="D7" s="9">
        <v>122</v>
      </c>
      <c r="E7" s="9">
        <v>111</v>
      </c>
      <c r="F7" s="9">
        <v>121</v>
      </c>
      <c r="G7" s="10">
        <f>SUM(D7:F7)</f>
        <v>354</v>
      </c>
      <c r="H7" s="11">
        <f>AVERAGE(D7:F7)</f>
        <v>118</v>
      </c>
    </row>
    <row r="10" ht="15">
      <c r="B10" s="2" t="s">
        <v>221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179</v>
      </c>
      <c r="C13" s="48">
        <v>5</v>
      </c>
      <c r="D13" s="9">
        <v>178</v>
      </c>
      <c r="E13" s="9">
        <v>170</v>
      </c>
      <c r="F13" s="9">
        <v>155</v>
      </c>
      <c r="G13" s="10">
        <f>SUM(D13:F13)</f>
        <v>503</v>
      </c>
      <c r="H13" s="11">
        <f>AVERAGE(D13:F13)</f>
        <v>167.66666666666666</v>
      </c>
    </row>
    <row r="14" spans="1:8" ht="15">
      <c r="A14" s="6">
        <v>2</v>
      </c>
      <c r="B14" s="7" t="s">
        <v>184</v>
      </c>
      <c r="C14" s="48">
        <v>8</v>
      </c>
      <c r="D14" s="9">
        <v>140</v>
      </c>
      <c r="E14" s="9">
        <v>136</v>
      </c>
      <c r="F14" s="9">
        <v>187</v>
      </c>
      <c r="G14" s="10">
        <f>SUM(D14:F14)</f>
        <v>463</v>
      </c>
      <c r="H14" s="11">
        <f>AVERAGE(D14:F14)</f>
        <v>154.33333333333334</v>
      </c>
    </row>
    <row r="15" spans="1:8" ht="15">
      <c r="A15" s="6">
        <v>3</v>
      </c>
      <c r="B15" s="7" t="s">
        <v>92</v>
      </c>
      <c r="C15" s="48">
        <v>9</v>
      </c>
      <c r="D15" s="9">
        <v>158</v>
      </c>
      <c r="E15" s="9">
        <v>146</v>
      </c>
      <c r="F15" s="9">
        <v>134</v>
      </c>
      <c r="G15" s="10">
        <f>SUM(D15:F15)</f>
        <v>438</v>
      </c>
      <c r="H15" s="11">
        <f>AVERAGE(D15:F15)</f>
        <v>146</v>
      </c>
    </row>
    <row r="16" spans="1:8" ht="15">
      <c r="A16" s="6">
        <v>4</v>
      </c>
      <c r="B16" s="7" t="s">
        <v>174</v>
      </c>
      <c r="C16" s="48">
        <v>2</v>
      </c>
      <c r="D16" s="9">
        <v>133</v>
      </c>
      <c r="E16" s="9">
        <v>138</v>
      </c>
      <c r="F16" s="9">
        <v>159</v>
      </c>
      <c r="G16" s="10">
        <f>SUM(D16:F16)</f>
        <v>430</v>
      </c>
      <c r="H16" s="11">
        <f>AVERAGE(D16:F16)</f>
        <v>143.33333333333334</v>
      </c>
    </row>
    <row r="18" spans="1:8" ht="15">
      <c r="A18" s="91" t="s">
        <v>46</v>
      </c>
      <c r="B18" s="90"/>
      <c r="D18" s="92"/>
      <c r="E18" s="90"/>
      <c r="F18" s="90"/>
      <c r="G18" s="93"/>
      <c r="H18" s="93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112</v>
      </c>
      <c r="C21" s="8">
        <v>20</v>
      </c>
      <c r="D21" s="9">
        <v>136</v>
      </c>
      <c r="E21" s="9">
        <v>185</v>
      </c>
      <c r="F21" s="9">
        <v>148</v>
      </c>
      <c r="G21" s="10">
        <f>SUM(D21:F21)</f>
        <v>469</v>
      </c>
      <c r="H21" s="11">
        <f>AVERAGE(D21:F21)</f>
        <v>156.33333333333334</v>
      </c>
    </row>
    <row r="22" spans="1:8" ht="15">
      <c r="A22" s="6">
        <v>2</v>
      </c>
      <c r="B22" s="7" t="s">
        <v>175</v>
      </c>
      <c r="C22" s="8">
        <v>3</v>
      </c>
      <c r="D22" s="9">
        <v>118</v>
      </c>
      <c r="E22" s="9">
        <v>193</v>
      </c>
      <c r="F22" s="9">
        <v>133</v>
      </c>
      <c r="G22" s="10">
        <f>SUM(D22:F22)</f>
        <v>444</v>
      </c>
      <c r="H22" s="11">
        <f>AVERAGE(D22:F22)</f>
        <v>148</v>
      </c>
    </row>
    <row r="23" spans="1:8" ht="15">
      <c r="A23" s="6">
        <v>3</v>
      </c>
      <c r="B23" s="7" t="s">
        <v>212</v>
      </c>
      <c r="C23" s="8">
        <v>3</v>
      </c>
      <c r="D23" s="9">
        <v>136</v>
      </c>
      <c r="E23" s="9">
        <v>110</v>
      </c>
      <c r="F23" s="9">
        <v>147</v>
      </c>
      <c r="G23" s="10">
        <f>SUM(D23:F23)</f>
        <v>393</v>
      </c>
      <c r="H23" s="11">
        <f>AVERAGE(D23:F23)</f>
        <v>131</v>
      </c>
    </row>
    <row r="24" spans="1:8" ht="15">
      <c r="A24" s="6">
        <v>4</v>
      </c>
      <c r="B24" s="7" t="s">
        <v>210</v>
      </c>
      <c r="C24" s="8">
        <v>2</v>
      </c>
      <c r="D24" s="9">
        <v>141</v>
      </c>
      <c r="E24" s="9">
        <v>153</v>
      </c>
      <c r="F24" s="9">
        <v>98</v>
      </c>
      <c r="G24" s="10">
        <f>SUM(D24:F24)</f>
        <v>392</v>
      </c>
      <c r="H24" s="11">
        <f>AVERAGE(D24:F24)</f>
        <v>130.66666666666666</v>
      </c>
    </row>
    <row r="26" spans="1:8" ht="15">
      <c r="A26" s="91" t="s">
        <v>47</v>
      </c>
      <c r="B26" s="90"/>
      <c r="D26" s="92"/>
      <c r="E26" s="90"/>
      <c r="F26" s="90"/>
      <c r="G26" s="93"/>
      <c r="H26" s="93"/>
    </row>
    <row r="27" ht="15.75" thickBot="1"/>
    <row r="28" spans="1:8" ht="15.75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9</v>
      </c>
      <c r="H28" s="5" t="s">
        <v>10</v>
      </c>
    </row>
    <row r="29" spans="1:8" ht="15">
      <c r="A29" s="6">
        <v>1</v>
      </c>
      <c r="B29" s="7" t="s">
        <v>140</v>
      </c>
      <c r="C29" s="49">
        <v>4</v>
      </c>
      <c r="D29" s="9">
        <v>181</v>
      </c>
      <c r="E29" s="9">
        <v>203</v>
      </c>
      <c r="F29" s="9">
        <v>185</v>
      </c>
      <c r="G29" s="10">
        <f>SUM(D29:F29)</f>
        <v>569</v>
      </c>
      <c r="H29" s="11">
        <f>AVERAGE(D29:F29)</f>
        <v>189.66666666666666</v>
      </c>
    </row>
    <row r="30" spans="1:8" ht="15">
      <c r="A30" s="6">
        <v>2</v>
      </c>
      <c r="B30" s="7" t="s">
        <v>189</v>
      </c>
      <c r="C30" s="49">
        <v>19</v>
      </c>
      <c r="D30" s="9">
        <v>145</v>
      </c>
      <c r="E30" s="9">
        <v>157</v>
      </c>
      <c r="F30" s="9">
        <v>106</v>
      </c>
      <c r="G30" s="10">
        <f>SUM(D30:F30)</f>
        <v>408</v>
      </c>
      <c r="H30" s="11">
        <f>AVERAGE(D30:F30)</f>
        <v>136</v>
      </c>
    </row>
    <row r="31" spans="1:8" ht="15">
      <c r="A31" s="6">
        <v>3</v>
      </c>
      <c r="B31" s="7" t="s">
        <v>142</v>
      </c>
      <c r="C31" s="49">
        <v>6</v>
      </c>
      <c r="D31" s="9">
        <v>130</v>
      </c>
      <c r="E31" s="9">
        <v>106</v>
      </c>
      <c r="F31" s="9">
        <v>154</v>
      </c>
      <c r="G31" s="10">
        <f>SUM(D31:F31)</f>
        <v>390</v>
      </c>
      <c r="H31" s="11">
        <f>AVERAGE(D31:F31)</f>
        <v>130</v>
      </c>
    </row>
    <row r="32" spans="1:8" ht="15">
      <c r="A32" s="6">
        <v>4</v>
      </c>
      <c r="B32" s="7" t="s">
        <v>187</v>
      </c>
      <c r="C32" s="49">
        <v>17</v>
      </c>
      <c r="D32" s="9">
        <v>118</v>
      </c>
      <c r="E32" s="9">
        <v>160</v>
      </c>
      <c r="F32" s="9">
        <v>110</v>
      </c>
      <c r="G32" s="10">
        <f>SUM(D32:F32)</f>
        <v>388</v>
      </c>
      <c r="H32" s="11">
        <f>AVERAGE(D32:F32)</f>
        <v>129.33333333333334</v>
      </c>
    </row>
  </sheetData>
  <sheetProtection/>
  <mergeCells count="8">
    <mergeCell ref="A26:B26"/>
    <mergeCell ref="D26:F26"/>
    <mergeCell ref="G26:H26"/>
    <mergeCell ref="D1:F1"/>
    <mergeCell ref="G1:H1"/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5"/>
  <sheetViews>
    <sheetView showZeros="0" zoomScalePageLayoutView="0" workbookViewId="0" topLeftCell="A1">
      <selection activeCell="K12" sqref="K1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1" t="s">
        <v>48</v>
      </c>
      <c r="B2" s="90"/>
      <c r="C2" s="2"/>
      <c r="D2" s="92"/>
      <c r="E2" s="92"/>
      <c r="F2" s="90"/>
      <c r="G2" s="90"/>
      <c r="H2" s="93"/>
      <c r="I2" s="93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49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100</v>
      </c>
      <c r="C5" s="8" t="s">
        <v>226</v>
      </c>
      <c r="D5" s="9">
        <v>1189</v>
      </c>
      <c r="E5" s="9">
        <v>188</v>
      </c>
      <c r="F5" s="9">
        <v>242</v>
      </c>
      <c r="G5" s="9">
        <v>203</v>
      </c>
      <c r="H5" s="10">
        <f aca="true" t="shared" si="0" ref="H5:H15">SUM(D5:G5)</f>
        <v>1822</v>
      </c>
      <c r="I5" s="11">
        <f>H5/9</f>
        <v>202.44444444444446</v>
      </c>
    </row>
    <row r="6" spans="1:9" ht="15">
      <c r="A6" s="6">
        <v>2</v>
      </c>
      <c r="B6" s="7" t="s">
        <v>88</v>
      </c>
      <c r="C6" s="8" t="s">
        <v>225</v>
      </c>
      <c r="D6" s="9">
        <v>1288</v>
      </c>
      <c r="E6" s="9">
        <v>183</v>
      </c>
      <c r="F6" s="9">
        <v>203</v>
      </c>
      <c r="G6" s="9">
        <v>133</v>
      </c>
      <c r="H6" s="10">
        <f t="shared" si="0"/>
        <v>1807</v>
      </c>
      <c r="I6" s="11">
        <f aca="true" t="shared" si="1" ref="I6:I15">H6/9</f>
        <v>200.77777777777777</v>
      </c>
    </row>
    <row r="7" spans="1:9" ht="15">
      <c r="A7" s="6">
        <v>3</v>
      </c>
      <c r="B7" s="7" t="s">
        <v>110</v>
      </c>
      <c r="C7" s="8" t="s">
        <v>227</v>
      </c>
      <c r="D7" s="9">
        <v>1188</v>
      </c>
      <c r="E7" s="9">
        <v>171</v>
      </c>
      <c r="F7" s="9">
        <v>222</v>
      </c>
      <c r="G7" s="9">
        <v>202</v>
      </c>
      <c r="H7" s="10">
        <f t="shared" si="0"/>
        <v>1783</v>
      </c>
      <c r="I7" s="11">
        <f t="shared" si="1"/>
        <v>198.11111111111111</v>
      </c>
    </row>
    <row r="8" spans="1:9" ht="15">
      <c r="A8" s="6">
        <v>4</v>
      </c>
      <c r="B8" s="7" t="s">
        <v>101</v>
      </c>
      <c r="C8" s="8" t="s">
        <v>228</v>
      </c>
      <c r="D8" s="9">
        <v>1163</v>
      </c>
      <c r="E8" s="9">
        <v>183</v>
      </c>
      <c r="F8" s="9">
        <v>226</v>
      </c>
      <c r="G8" s="9">
        <v>198</v>
      </c>
      <c r="H8" s="10">
        <f t="shared" si="0"/>
        <v>1770</v>
      </c>
      <c r="I8" s="11">
        <f t="shared" si="1"/>
        <v>196.66666666666666</v>
      </c>
    </row>
    <row r="9" spans="1:10" ht="15">
      <c r="A9" s="6">
        <v>5</v>
      </c>
      <c r="B9" s="7" t="s">
        <v>109</v>
      </c>
      <c r="C9" s="8" t="s">
        <v>230</v>
      </c>
      <c r="D9" s="9">
        <v>1154</v>
      </c>
      <c r="E9" s="9">
        <v>187</v>
      </c>
      <c r="F9" s="9">
        <v>193</v>
      </c>
      <c r="G9" s="9">
        <v>178</v>
      </c>
      <c r="H9" s="10">
        <f t="shared" si="0"/>
        <v>1712</v>
      </c>
      <c r="I9" s="11">
        <f t="shared" si="1"/>
        <v>190.22222222222223</v>
      </c>
      <c r="J9" s="2">
        <v>18</v>
      </c>
    </row>
    <row r="10" spans="1:10" ht="15">
      <c r="A10" s="6">
        <v>6</v>
      </c>
      <c r="B10" s="7" t="s">
        <v>113</v>
      </c>
      <c r="C10" s="8" t="s">
        <v>234</v>
      </c>
      <c r="D10" s="9">
        <v>1120</v>
      </c>
      <c r="E10" s="9">
        <v>206</v>
      </c>
      <c r="F10" s="9">
        <v>211</v>
      </c>
      <c r="G10" s="9">
        <v>158</v>
      </c>
      <c r="H10" s="10">
        <f t="shared" si="0"/>
        <v>1695</v>
      </c>
      <c r="I10" s="11">
        <f t="shared" si="1"/>
        <v>188.33333333333334</v>
      </c>
      <c r="J10" s="2">
        <v>17</v>
      </c>
    </row>
    <row r="11" spans="1:10" ht="15">
      <c r="A11" s="6">
        <v>7</v>
      </c>
      <c r="B11" s="7" t="s">
        <v>123</v>
      </c>
      <c r="C11" s="8" t="s">
        <v>229</v>
      </c>
      <c r="D11" s="9">
        <v>1157</v>
      </c>
      <c r="E11" s="9">
        <v>143</v>
      </c>
      <c r="F11" s="9">
        <v>216</v>
      </c>
      <c r="G11" s="9">
        <v>167</v>
      </c>
      <c r="H11" s="10">
        <f t="shared" si="0"/>
        <v>1683</v>
      </c>
      <c r="I11" s="11">
        <f t="shared" si="1"/>
        <v>187</v>
      </c>
      <c r="J11" s="2">
        <v>16</v>
      </c>
    </row>
    <row r="12" spans="1:10" ht="15">
      <c r="A12" s="6">
        <v>8</v>
      </c>
      <c r="B12" s="7" t="s">
        <v>114</v>
      </c>
      <c r="C12" s="8" t="s">
        <v>235</v>
      </c>
      <c r="D12" s="9">
        <v>1116</v>
      </c>
      <c r="E12" s="9">
        <v>175</v>
      </c>
      <c r="F12" s="9">
        <v>181</v>
      </c>
      <c r="G12" s="9">
        <v>211</v>
      </c>
      <c r="H12" s="10">
        <f t="shared" si="0"/>
        <v>1683</v>
      </c>
      <c r="I12" s="11">
        <f t="shared" si="1"/>
        <v>187</v>
      </c>
      <c r="J12" s="2">
        <v>15</v>
      </c>
    </row>
    <row r="13" spans="1:10" ht="15">
      <c r="A13" s="6">
        <v>9</v>
      </c>
      <c r="B13" s="7" t="s">
        <v>214</v>
      </c>
      <c r="C13" s="8" t="s">
        <v>232</v>
      </c>
      <c r="D13" s="9">
        <v>1148</v>
      </c>
      <c r="E13" s="9">
        <v>158</v>
      </c>
      <c r="F13" s="9">
        <v>190</v>
      </c>
      <c r="G13" s="9">
        <v>159</v>
      </c>
      <c r="H13" s="10">
        <f t="shared" si="0"/>
        <v>1655</v>
      </c>
      <c r="I13" s="11">
        <f t="shared" si="1"/>
        <v>183.88888888888889</v>
      </c>
      <c r="J13" s="2">
        <v>14</v>
      </c>
    </row>
    <row r="14" spans="1:10" ht="15">
      <c r="A14" s="6">
        <v>10</v>
      </c>
      <c r="B14" s="7" t="s">
        <v>119</v>
      </c>
      <c r="C14" s="8" t="s">
        <v>231</v>
      </c>
      <c r="D14" s="9">
        <v>1150</v>
      </c>
      <c r="E14" s="9">
        <v>141</v>
      </c>
      <c r="F14" s="9">
        <v>160</v>
      </c>
      <c r="G14" s="9">
        <v>175</v>
      </c>
      <c r="H14" s="10">
        <f t="shared" si="0"/>
        <v>1626</v>
      </c>
      <c r="I14" s="11">
        <f t="shared" si="1"/>
        <v>180.66666666666666</v>
      </c>
      <c r="J14" s="2">
        <v>13</v>
      </c>
    </row>
    <row r="15" spans="1:10" ht="15">
      <c r="A15" s="6">
        <v>11</v>
      </c>
      <c r="B15" s="7" t="s">
        <v>116</v>
      </c>
      <c r="C15" s="8" t="s">
        <v>233</v>
      </c>
      <c r="D15" s="9">
        <v>1132</v>
      </c>
      <c r="E15" s="9">
        <v>154</v>
      </c>
      <c r="F15" s="9">
        <v>133</v>
      </c>
      <c r="G15" s="9">
        <v>193</v>
      </c>
      <c r="H15" s="10">
        <f t="shared" si="0"/>
        <v>1612</v>
      </c>
      <c r="I15" s="11">
        <f t="shared" si="1"/>
        <v>179.11111111111111</v>
      </c>
      <c r="J15" s="2">
        <v>12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"/>
  <sheetViews>
    <sheetView showZeros="0"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1" t="s">
        <v>50</v>
      </c>
      <c r="B2" s="90"/>
      <c r="C2" s="2"/>
      <c r="D2" s="92"/>
      <c r="E2" s="92"/>
      <c r="F2" s="90"/>
      <c r="G2" s="90"/>
      <c r="H2" s="93"/>
      <c r="I2" s="93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49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149</v>
      </c>
      <c r="C5" s="50" t="s">
        <v>241</v>
      </c>
      <c r="D5" s="9">
        <v>1062</v>
      </c>
      <c r="E5" s="9">
        <v>162</v>
      </c>
      <c r="F5" s="9">
        <v>181</v>
      </c>
      <c r="G5" s="9">
        <v>213</v>
      </c>
      <c r="H5" s="10">
        <f aca="true" t="shared" si="0" ref="H5:H10">SUM(D5:G5)</f>
        <v>1618</v>
      </c>
      <c r="I5" s="11">
        <f aca="true" t="shared" si="1" ref="I5:I10">H5/9</f>
        <v>179.77777777777777</v>
      </c>
    </row>
    <row r="6" spans="1:9" ht="15">
      <c r="A6" s="6">
        <v>2</v>
      </c>
      <c r="B6" s="7" t="s">
        <v>146</v>
      </c>
      <c r="C6" s="50" t="s">
        <v>242</v>
      </c>
      <c r="D6" s="9">
        <v>1041</v>
      </c>
      <c r="E6" s="9">
        <v>186</v>
      </c>
      <c r="F6" s="9">
        <v>178</v>
      </c>
      <c r="G6" s="9">
        <v>152</v>
      </c>
      <c r="H6" s="10">
        <f t="shared" si="0"/>
        <v>1557</v>
      </c>
      <c r="I6" s="11">
        <f t="shared" si="1"/>
        <v>173</v>
      </c>
    </row>
    <row r="7" spans="1:9" ht="15">
      <c r="A7" s="6">
        <v>3</v>
      </c>
      <c r="B7" s="7" t="s">
        <v>153</v>
      </c>
      <c r="C7" s="50" t="s">
        <v>254</v>
      </c>
      <c r="D7" s="9">
        <v>997</v>
      </c>
      <c r="E7" s="9">
        <v>201</v>
      </c>
      <c r="F7" s="9">
        <v>160</v>
      </c>
      <c r="G7" s="9">
        <v>190</v>
      </c>
      <c r="H7" s="10">
        <f t="shared" si="0"/>
        <v>1548</v>
      </c>
      <c r="I7" s="11">
        <f t="shared" si="1"/>
        <v>172</v>
      </c>
    </row>
    <row r="8" spans="1:9" ht="15">
      <c r="A8" s="6">
        <v>4</v>
      </c>
      <c r="B8" s="7" t="s">
        <v>151</v>
      </c>
      <c r="C8" s="50" t="s">
        <v>253</v>
      </c>
      <c r="D8" s="9">
        <v>1003</v>
      </c>
      <c r="E8" s="9">
        <v>159</v>
      </c>
      <c r="F8" s="9">
        <v>173</v>
      </c>
      <c r="G8" s="9">
        <v>205</v>
      </c>
      <c r="H8" s="10">
        <f t="shared" si="0"/>
        <v>1540</v>
      </c>
      <c r="I8" s="11">
        <f t="shared" si="1"/>
        <v>171.11111111111111</v>
      </c>
    </row>
    <row r="9" spans="1:10" ht="15">
      <c r="A9" s="6">
        <v>5</v>
      </c>
      <c r="B9" s="7" t="s">
        <v>140</v>
      </c>
      <c r="C9" s="50" t="s">
        <v>243</v>
      </c>
      <c r="D9" s="9">
        <v>1008</v>
      </c>
      <c r="E9" s="9">
        <v>168</v>
      </c>
      <c r="F9" s="9">
        <v>151</v>
      </c>
      <c r="G9" s="9">
        <v>145</v>
      </c>
      <c r="H9" s="10">
        <f t="shared" si="0"/>
        <v>1472</v>
      </c>
      <c r="I9" s="11">
        <f t="shared" si="1"/>
        <v>163.55555555555554</v>
      </c>
      <c r="J9" s="2">
        <v>17</v>
      </c>
    </row>
    <row r="10" spans="1:10" ht="15">
      <c r="A10" s="6">
        <v>6</v>
      </c>
      <c r="B10" s="7" t="s">
        <v>158</v>
      </c>
      <c r="C10" s="50" t="s">
        <v>255</v>
      </c>
      <c r="D10" s="9">
        <v>969</v>
      </c>
      <c r="E10" s="9">
        <v>142</v>
      </c>
      <c r="F10" s="9">
        <v>190</v>
      </c>
      <c r="G10" s="9">
        <v>146</v>
      </c>
      <c r="H10" s="10">
        <f t="shared" si="0"/>
        <v>1447</v>
      </c>
      <c r="I10" s="11">
        <f t="shared" si="1"/>
        <v>160.77777777777777</v>
      </c>
      <c r="J10" s="2">
        <v>14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7" sqref="B7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4" t="s">
        <v>13</v>
      </c>
      <c r="B1" s="95"/>
      <c r="C1" s="14"/>
      <c r="D1" s="14"/>
      <c r="G1" s="96"/>
      <c r="H1" s="96"/>
      <c r="I1" s="96"/>
      <c r="J1" s="96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7"/>
      <c r="AC1" s="90"/>
      <c r="AD1" s="90"/>
      <c r="AE1" s="90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51</v>
      </c>
      <c r="G3" s="17" t="s">
        <v>3</v>
      </c>
      <c r="H3" s="17" t="s">
        <v>14</v>
      </c>
      <c r="I3" s="17" t="s">
        <v>15</v>
      </c>
      <c r="J3" s="17" t="s">
        <v>52</v>
      </c>
      <c r="K3" s="17" t="s">
        <v>4</v>
      </c>
      <c r="L3" s="17" t="s">
        <v>14</v>
      </c>
      <c r="M3" s="17" t="s">
        <v>16</v>
      </c>
      <c r="N3" s="17" t="s">
        <v>53</v>
      </c>
      <c r="O3" s="17" t="s">
        <v>5</v>
      </c>
      <c r="P3" s="17" t="s">
        <v>14</v>
      </c>
      <c r="Q3" s="17" t="s">
        <v>18</v>
      </c>
      <c r="R3" s="53" t="s">
        <v>54</v>
      </c>
      <c r="S3" s="17" t="s">
        <v>55</v>
      </c>
      <c r="T3" s="55" t="s">
        <v>10</v>
      </c>
    </row>
    <row r="4" spans="1:20" ht="12.75">
      <c r="A4" s="19">
        <v>1</v>
      </c>
      <c r="B4" s="20" t="s">
        <v>173</v>
      </c>
      <c r="C4" s="20">
        <v>165</v>
      </c>
      <c r="D4" s="21">
        <v>31</v>
      </c>
      <c r="E4" s="28" t="s">
        <v>223</v>
      </c>
      <c r="F4" s="28">
        <v>1111</v>
      </c>
      <c r="G4" s="22">
        <v>147</v>
      </c>
      <c r="H4" s="23">
        <f aca="true" t="shared" si="0" ref="H4:H12">D4</f>
        <v>31</v>
      </c>
      <c r="I4" s="51">
        <f aca="true" t="shared" si="1" ref="I4:I12">SUM(G4:H4)</f>
        <v>178</v>
      </c>
      <c r="J4" s="24">
        <f aca="true" t="shared" si="2" ref="J4:J12">F4+I4</f>
        <v>1289</v>
      </c>
      <c r="K4" s="22">
        <v>221</v>
      </c>
      <c r="L4" s="23">
        <f aca="true" t="shared" si="3" ref="L4:L12">D4</f>
        <v>31</v>
      </c>
      <c r="M4" s="24">
        <f aca="true" t="shared" si="4" ref="M4:M12">SUM(K4:L4)</f>
        <v>252</v>
      </c>
      <c r="N4" s="27">
        <f aca="true" t="shared" si="5" ref="N4:N12">J4+M4</f>
        <v>1541</v>
      </c>
      <c r="O4" s="22">
        <v>145</v>
      </c>
      <c r="P4" s="23">
        <f aca="true" t="shared" si="6" ref="P4:P12">D4</f>
        <v>31</v>
      </c>
      <c r="Q4" s="24">
        <f aca="true" t="shared" si="7" ref="Q4:Q12">SUM(O4:P4)</f>
        <v>176</v>
      </c>
      <c r="R4" s="54">
        <f aca="true" t="shared" si="8" ref="R4:R12">N4+Q4</f>
        <v>1717</v>
      </c>
      <c r="S4" s="57">
        <f>R4-SUM(P4*9)</f>
        <v>1438</v>
      </c>
      <c r="T4" s="56">
        <f>S4/9</f>
        <v>159.77777777777777</v>
      </c>
    </row>
    <row r="5" spans="1:20" ht="12.75">
      <c r="A5" s="19">
        <v>2</v>
      </c>
      <c r="B5" s="20" t="s">
        <v>194</v>
      </c>
      <c r="C5" s="20">
        <v>163</v>
      </c>
      <c r="D5" s="21">
        <v>33</v>
      </c>
      <c r="E5" s="28" t="s">
        <v>204</v>
      </c>
      <c r="F5" s="28">
        <v>1116</v>
      </c>
      <c r="G5" s="22">
        <v>174</v>
      </c>
      <c r="H5" s="23">
        <f t="shared" si="0"/>
        <v>33</v>
      </c>
      <c r="I5" s="51">
        <f t="shared" si="1"/>
        <v>207</v>
      </c>
      <c r="J5" s="24">
        <f t="shared" si="2"/>
        <v>1323</v>
      </c>
      <c r="K5" s="22">
        <v>168</v>
      </c>
      <c r="L5" s="23">
        <f t="shared" si="3"/>
        <v>33</v>
      </c>
      <c r="M5" s="24">
        <f t="shared" si="4"/>
        <v>201</v>
      </c>
      <c r="N5" s="27">
        <f t="shared" si="5"/>
        <v>1524</v>
      </c>
      <c r="O5" s="22">
        <v>150</v>
      </c>
      <c r="P5" s="23">
        <f t="shared" si="6"/>
        <v>33</v>
      </c>
      <c r="Q5" s="24">
        <f t="shared" si="7"/>
        <v>183</v>
      </c>
      <c r="R5" s="54">
        <f t="shared" si="8"/>
        <v>1707</v>
      </c>
      <c r="S5" s="57">
        <f aca="true" t="shared" si="9" ref="S5:S11">R5-SUM(P5*9)</f>
        <v>1410</v>
      </c>
      <c r="T5" s="56">
        <f aca="true" t="shared" si="10" ref="T5:T11">S5/9</f>
        <v>156.66666666666666</v>
      </c>
    </row>
    <row r="6" spans="1:20" ht="12.75">
      <c r="A6" s="19">
        <v>3</v>
      </c>
      <c r="B6" s="20" t="s">
        <v>196</v>
      </c>
      <c r="C6" s="20">
        <v>139</v>
      </c>
      <c r="D6" s="21">
        <v>54</v>
      </c>
      <c r="E6" s="28" t="s">
        <v>201</v>
      </c>
      <c r="F6" s="28">
        <v>1179</v>
      </c>
      <c r="G6" s="22">
        <v>110</v>
      </c>
      <c r="H6" s="23">
        <f t="shared" si="0"/>
        <v>54</v>
      </c>
      <c r="I6" s="51">
        <f t="shared" si="1"/>
        <v>164</v>
      </c>
      <c r="J6" s="24">
        <f t="shared" si="2"/>
        <v>1343</v>
      </c>
      <c r="K6" s="22">
        <v>133</v>
      </c>
      <c r="L6" s="23">
        <f t="shared" si="3"/>
        <v>54</v>
      </c>
      <c r="M6" s="24">
        <f t="shared" si="4"/>
        <v>187</v>
      </c>
      <c r="N6" s="27">
        <f t="shared" si="5"/>
        <v>1530</v>
      </c>
      <c r="O6" s="22">
        <v>109</v>
      </c>
      <c r="P6" s="23">
        <f t="shared" si="6"/>
        <v>54</v>
      </c>
      <c r="Q6" s="24">
        <f t="shared" si="7"/>
        <v>163</v>
      </c>
      <c r="R6" s="54">
        <f t="shared" si="8"/>
        <v>1693</v>
      </c>
      <c r="S6" s="57">
        <f t="shared" si="9"/>
        <v>1207</v>
      </c>
      <c r="T6" s="56">
        <f t="shared" si="10"/>
        <v>134.11111111111111</v>
      </c>
    </row>
    <row r="7" spans="1:20" ht="12.75">
      <c r="A7" s="19">
        <v>4</v>
      </c>
      <c r="B7" s="20" t="s">
        <v>189</v>
      </c>
      <c r="C7" s="20">
        <v>138</v>
      </c>
      <c r="D7" s="21">
        <v>55</v>
      </c>
      <c r="E7" s="28" t="s">
        <v>203</v>
      </c>
      <c r="F7" s="28">
        <v>1127</v>
      </c>
      <c r="G7" s="22">
        <v>125</v>
      </c>
      <c r="H7" s="23">
        <f t="shared" si="0"/>
        <v>55</v>
      </c>
      <c r="I7" s="51">
        <f t="shared" si="1"/>
        <v>180</v>
      </c>
      <c r="J7" s="24">
        <f t="shared" si="2"/>
        <v>1307</v>
      </c>
      <c r="K7" s="22">
        <v>105</v>
      </c>
      <c r="L7" s="23">
        <f t="shared" si="3"/>
        <v>55</v>
      </c>
      <c r="M7" s="24">
        <f t="shared" si="4"/>
        <v>160</v>
      </c>
      <c r="N7" s="27">
        <f t="shared" si="5"/>
        <v>1467</v>
      </c>
      <c r="O7" s="22">
        <v>151</v>
      </c>
      <c r="P7" s="23">
        <f t="shared" si="6"/>
        <v>55</v>
      </c>
      <c r="Q7" s="24">
        <f t="shared" si="7"/>
        <v>206</v>
      </c>
      <c r="R7" s="54">
        <f t="shared" si="8"/>
        <v>1673</v>
      </c>
      <c r="S7" s="57">
        <f t="shared" si="9"/>
        <v>1178</v>
      </c>
      <c r="T7" s="56">
        <f t="shared" si="10"/>
        <v>130.88888888888889</v>
      </c>
    </row>
    <row r="8" spans="1:21" ht="12.75">
      <c r="A8" s="19">
        <v>5</v>
      </c>
      <c r="B8" s="20" t="s">
        <v>193</v>
      </c>
      <c r="C8" s="20">
        <v>116</v>
      </c>
      <c r="D8" s="21">
        <v>75</v>
      </c>
      <c r="E8" s="28" t="s">
        <v>200</v>
      </c>
      <c r="F8" s="28">
        <v>1161</v>
      </c>
      <c r="G8" s="22">
        <v>98</v>
      </c>
      <c r="H8" s="23">
        <f t="shared" si="0"/>
        <v>75</v>
      </c>
      <c r="I8" s="51">
        <f t="shared" si="1"/>
        <v>173</v>
      </c>
      <c r="J8" s="24">
        <f t="shared" si="2"/>
        <v>1334</v>
      </c>
      <c r="K8" s="22">
        <v>86</v>
      </c>
      <c r="L8" s="23">
        <f t="shared" si="3"/>
        <v>75</v>
      </c>
      <c r="M8" s="24">
        <f t="shared" si="4"/>
        <v>161</v>
      </c>
      <c r="N8" s="27">
        <f t="shared" si="5"/>
        <v>1495</v>
      </c>
      <c r="O8" s="22">
        <v>99</v>
      </c>
      <c r="P8" s="23">
        <f t="shared" si="6"/>
        <v>75</v>
      </c>
      <c r="Q8" s="24">
        <f t="shared" si="7"/>
        <v>174</v>
      </c>
      <c r="R8" s="54">
        <f t="shared" si="8"/>
        <v>1669</v>
      </c>
      <c r="S8" s="57">
        <f t="shared" si="9"/>
        <v>994</v>
      </c>
      <c r="T8" s="56">
        <f t="shared" si="10"/>
        <v>110.44444444444444</v>
      </c>
      <c r="U8" s="15">
        <v>18</v>
      </c>
    </row>
    <row r="9" spans="1:21" ht="12.75">
      <c r="A9" s="19">
        <v>6</v>
      </c>
      <c r="B9" s="20" t="s">
        <v>182</v>
      </c>
      <c r="C9" s="20">
        <v>163</v>
      </c>
      <c r="D9" s="21">
        <v>33</v>
      </c>
      <c r="E9" s="28" t="s">
        <v>205</v>
      </c>
      <c r="F9" s="28">
        <v>1114</v>
      </c>
      <c r="G9" s="22">
        <v>124</v>
      </c>
      <c r="H9" s="23">
        <f t="shared" si="0"/>
        <v>33</v>
      </c>
      <c r="I9" s="51">
        <f t="shared" si="1"/>
        <v>157</v>
      </c>
      <c r="J9" s="24">
        <f t="shared" si="2"/>
        <v>1271</v>
      </c>
      <c r="K9" s="22">
        <v>132</v>
      </c>
      <c r="L9" s="23">
        <f t="shared" si="3"/>
        <v>33</v>
      </c>
      <c r="M9" s="24">
        <f t="shared" si="4"/>
        <v>165</v>
      </c>
      <c r="N9" s="27">
        <f t="shared" si="5"/>
        <v>1436</v>
      </c>
      <c r="O9" s="22">
        <v>159</v>
      </c>
      <c r="P9" s="23">
        <f t="shared" si="6"/>
        <v>33</v>
      </c>
      <c r="Q9" s="24">
        <f t="shared" si="7"/>
        <v>192</v>
      </c>
      <c r="R9" s="54">
        <f t="shared" si="8"/>
        <v>1628</v>
      </c>
      <c r="S9" s="57">
        <f t="shared" si="9"/>
        <v>1331</v>
      </c>
      <c r="T9" s="56">
        <f t="shared" si="10"/>
        <v>147.88888888888889</v>
      </c>
      <c r="U9" s="15">
        <v>16</v>
      </c>
    </row>
    <row r="10" spans="1:21" ht="12.75">
      <c r="A10" s="19">
        <v>7</v>
      </c>
      <c r="B10" s="20" t="s">
        <v>176</v>
      </c>
      <c r="C10" s="20">
        <v>157</v>
      </c>
      <c r="D10" s="21">
        <v>38</v>
      </c>
      <c r="E10" s="28" t="s">
        <v>224</v>
      </c>
      <c r="F10" s="28">
        <v>1111</v>
      </c>
      <c r="G10" s="22">
        <v>111</v>
      </c>
      <c r="H10" s="23">
        <f t="shared" si="0"/>
        <v>38</v>
      </c>
      <c r="I10" s="51">
        <f t="shared" si="1"/>
        <v>149</v>
      </c>
      <c r="J10" s="24">
        <f t="shared" si="2"/>
        <v>1260</v>
      </c>
      <c r="K10" s="22">
        <v>152</v>
      </c>
      <c r="L10" s="23">
        <f t="shared" si="3"/>
        <v>38</v>
      </c>
      <c r="M10" s="24">
        <f t="shared" si="4"/>
        <v>190</v>
      </c>
      <c r="N10" s="27">
        <f t="shared" si="5"/>
        <v>1450</v>
      </c>
      <c r="O10" s="22">
        <v>133</v>
      </c>
      <c r="P10" s="23">
        <f t="shared" si="6"/>
        <v>38</v>
      </c>
      <c r="Q10" s="24">
        <f t="shared" si="7"/>
        <v>171</v>
      </c>
      <c r="R10" s="54">
        <f t="shared" si="8"/>
        <v>1621</v>
      </c>
      <c r="S10" s="57">
        <f t="shared" si="9"/>
        <v>1279</v>
      </c>
      <c r="T10" s="56">
        <f t="shared" si="10"/>
        <v>142.11111111111111</v>
      </c>
      <c r="U10" s="15">
        <v>14</v>
      </c>
    </row>
    <row r="11" spans="1:21" ht="12.75">
      <c r="A11" s="19">
        <v>8</v>
      </c>
      <c r="B11" s="20" t="s">
        <v>181</v>
      </c>
      <c r="C11" s="20">
        <v>133</v>
      </c>
      <c r="D11" s="21">
        <v>60</v>
      </c>
      <c r="E11" s="28" t="s">
        <v>222</v>
      </c>
      <c r="F11" s="28">
        <v>1112</v>
      </c>
      <c r="G11" s="22">
        <v>111</v>
      </c>
      <c r="H11" s="23">
        <f t="shared" si="0"/>
        <v>60</v>
      </c>
      <c r="I11" s="51">
        <f t="shared" si="1"/>
        <v>171</v>
      </c>
      <c r="J11" s="24">
        <f t="shared" si="2"/>
        <v>1283</v>
      </c>
      <c r="K11" s="22">
        <v>109</v>
      </c>
      <c r="L11" s="23">
        <f t="shared" si="3"/>
        <v>60</v>
      </c>
      <c r="M11" s="24">
        <f t="shared" si="4"/>
        <v>169</v>
      </c>
      <c r="N11" s="27">
        <f t="shared" si="5"/>
        <v>1452</v>
      </c>
      <c r="O11" s="22">
        <v>107</v>
      </c>
      <c r="P11" s="23">
        <f t="shared" si="6"/>
        <v>60</v>
      </c>
      <c r="Q11" s="24">
        <f t="shared" si="7"/>
        <v>167</v>
      </c>
      <c r="R11" s="54">
        <f t="shared" si="8"/>
        <v>1619</v>
      </c>
      <c r="S11" s="57">
        <f t="shared" si="9"/>
        <v>1079</v>
      </c>
      <c r="T11" s="56">
        <f t="shared" si="10"/>
        <v>119.88888888888889</v>
      </c>
      <c r="U11" s="15">
        <v>12</v>
      </c>
    </row>
    <row r="12" spans="1:21" ht="12.75">
      <c r="A12" s="19">
        <v>9</v>
      </c>
      <c r="B12" s="20" t="s">
        <v>188</v>
      </c>
      <c r="C12" s="20">
        <v>155</v>
      </c>
      <c r="D12" s="21">
        <v>40</v>
      </c>
      <c r="E12" s="28" t="s">
        <v>202</v>
      </c>
      <c r="F12" s="28">
        <v>1123</v>
      </c>
      <c r="G12" s="22">
        <v>131</v>
      </c>
      <c r="H12" s="23">
        <f t="shared" si="0"/>
        <v>40</v>
      </c>
      <c r="I12" s="51">
        <f t="shared" si="1"/>
        <v>171</v>
      </c>
      <c r="J12" s="24">
        <f t="shared" si="2"/>
        <v>1294</v>
      </c>
      <c r="K12" s="22">
        <v>96</v>
      </c>
      <c r="L12" s="23">
        <f t="shared" si="3"/>
        <v>40</v>
      </c>
      <c r="M12" s="24">
        <f t="shared" si="4"/>
        <v>136</v>
      </c>
      <c r="N12" s="27">
        <f t="shared" si="5"/>
        <v>1430</v>
      </c>
      <c r="O12" s="22">
        <v>139</v>
      </c>
      <c r="P12" s="23">
        <f t="shared" si="6"/>
        <v>40</v>
      </c>
      <c r="Q12" s="24">
        <f t="shared" si="7"/>
        <v>179</v>
      </c>
      <c r="R12" s="54">
        <f t="shared" si="8"/>
        <v>1609</v>
      </c>
      <c r="S12" s="57">
        <f>R12-SUM(P12*9)</f>
        <v>1249</v>
      </c>
      <c r="T12" s="56">
        <f>S12/9</f>
        <v>138.77777777777777</v>
      </c>
      <c r="U12" s="15">
        <v>10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Christopher James Tuskowski</cp:lastModifiedBy>
  <cp:lastPrinted>2023-09-17T20:21:28Z</cp:lastPrinted>
  <dcterms:created xsi:type="dcterms:W3CDTF">2010-09-08T14:50:21Z</dcterms:created>
  <dcterms:modified xsi:type="dcterms:W3CDTF">2023-09-19T22:53:49Z</dcterms:modified>
  <cp:category/>
  <cp:version/>
  <cp:contentType/>
  <cp:contentStatus/>
</cp:coreProperties>
</file>