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2nd Rd Boys" sheetId="7" r:id="rId7"/>
    <sheet name="2nd Rd Girls" sheetId="8" r:id="rId8"/>
    <sheet name="2nd Rd Hdcp" sheetId="9" r:id="rId9"/>
    <sheet name="Boys Bracket" sheetId="10" r:id="rId10"/>
    <sheet name="Girls Bracket" sheetId="11" r:id="rId11"/>
    <sheet name="Hdcp Bracket" sheetId="12" r:id="rId12"/>
  </sheets>
  <definedNames/>
  <calcPr fullCalcOnLoad="1"/>
</workbook>
</file>

<file path=xl/sharedStrings.xml><?xml version="1.0" encoding="utf-8"?>
<sst xmlns="http://schemas.openxmlformats.org/spreadsheetml/2006/main" count="382" uniqueCount="159">
  <si>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</si>
  <si>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</si>
  <si>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</si>
  <si>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</si>
  <si>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</si>
  <si>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</si>
  <si>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</si>
  <si>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</si>
  <si>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</si>
  <si>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</si>
  <si>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</si>
  <si>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</si>
  <si>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</si>
  <si>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</si>
  <si>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</si>
  <si>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</si>
  <si>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</si>
  <si>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</si>
  <si>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</si>
  <si>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</si>
  <si>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</si>
  <si>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</si>
  <si>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</si>
  <si>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</si>
  <si>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</si>
  <si>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</si>
  <si>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</si>
  <si>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#4</t>
  </si>
  <si>
    <t>#3</t>
  </si>
  <si>
    <t>#2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</si>
  <si>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</si>
  <si>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</si>
  <si>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</si>
  <si>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</si>
  <si>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</si>
  <si>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</si>
  <si>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</si>
  <si>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</si>
  <si>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</si>
  <si>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</si>
  <si>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</si>
  <si>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</si>
  <si>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</si>
  <si>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9th</t>
  </si>
  <si>
    <t>High Game</t>
  </si>
  <si>
    <t>Total Brackets</t>
  </si>
  <si>
    <t>U15 Junior Gold</t>
  </si>
  <si>
    <t>U18 Boys Junior Gold</t>
  </si>
  <si>
    <t>U18 Junior Gold Girls</t>
  </si>
  <si>
    <t>Boys Scratch 2nd Round</t>
  </si>
  <si>
    <t>Qual.</t>
  </si>
  <si>
    <t>Girls Scratch 2nd Round</t>
  </si>
  <si>
    <t>Qual</t>
  </si>
  <si>
    <t>Total After 7</t>
  </si>
  <si>
    <t>Total After 8</t>
  </si>
  <si>
    <t>Total After 9</t>
  </si>
  <si>
    <t>Scratch Total</t>
  </si>
  <si>
    <t>Winner</t>
  </si>
  <si>
    <t>Semi Finals</t>
  </si>
  <si>
    <t>Anthony Andrade</t>
  </si>
  <si>
    <t>Brandon Caruso</t>
  </si>
  <si>
    <t>Brandon Humphrey</t>
  </si>
  <si>
    <t>Jackson Kanak</t>
  </si>
  <si>
    <t>Josh Baumstark</t>
  </si>
  <si>
    <t>Nathaniel Holton</t>
  </si>
  <si>
    <t>Quron Jones</t>
  </si>
  <si>
    <t>Alec Melecio</t>
  </si>
  <si>
    <t>Brenton Peters</t>
  </si>
  <si>
    <t>Matthias Hunt</t>
  </si>
  <si>
    <t>Tyler Sider</t>
  </si>
  <si>
    <t>Phillip Heuser</t>
  </si>
  <si>
    <t>Ryan Mai</t>
  </si>
  <si>
    <t>Jordan Pulley</t>
  </si>
  <si>
    <t>Brady Lauber</t>
  </si>
  <si>
    <t>Joseph Leonard</t>
  </si>
  <si>
    <t>Zach Olson</t>
  </si>
  <si>
    <t>Cale Rusch</t>
  </si>
  <si>
    <t>Levi Courtney</t>
  </si>
  <si>
    <t>Braden Mallasch</t>
  </si>
  <si>
    <t>Jacob Mattison</t>
  </si>
  <si>
    <t>Luke Winter</t>
  </si>
  <si>
    <t>Jake Evitts</t>
  </si>
  <si>
    <t>Ethan Jones-Weigelt</t>
  </si>
  <si>
    <t>Robert Vater</t>
  </si>
  <si>
    <t>Blaine Hunt</t>
  </si>
  <si>
    <t>Connor Anderson</t>
  </si>
  <si>
    <t>Bobby Habetler</t>
  </si>
  <si>
    <t>Edgar Burgos</t>
  </si>
  <si>
    <t>Sam Strash</t>
  </si>
  <si>
    <t>Jack Reed</t>
  </si>
  <si>
    <t>Jacob Chavez</t>
  </si>
  <si>
    <t>Landon Kelling</t>
  </si>
  <si>
    <t>Griffin Roake</t>
  </si>
  <si>
    <t>Isabella Colon</t>
  </si>
  <si>
    <t>Paige Plautz</t>
  </si>
  <si>
    <t>Alexis Vande Kolk</t>
  </si>
  <si>
    <t>Cameren Sullivan</t>
  </si>
  <si>
    <t>Ashlee Murawski</t>
  </si>
  <si>
    <t>Autumn Murawski</t>
  </si>
  <si>
    <t>Cassidy Davenport</t>
  </si>
  <si>
    <t>Chloe Day</t>
  </si>
  <si>
    <t>Madison Davenport</t>
  </si>
  <si>
    <t>Kyley Olson</t>
  </si>
  <si>
    <t>Zoey Darwin</t>
  </si>
  <si>
    <t>Malaya Chavez</t>
  </si>
  <si>
    <t>Angela Steinke</t>
  </si>
  <si>
    <t>Kasey Hughes</t>
  </si>
  <si>
    <t>Eason Taylor</t>
  </si>
  <si>
    <t>Abigail Fletcher</t>
  </si>
  <si>
    <t>Emily Carpenter</t>
  </si>
  <si>
    <t>Anthony Rodriguez</t>
  </si>
  <si>
    <t>Savana Larsen</t>
  </si>
  <si>
    <t>Elijah Wiesner</t>
  </si>
  <si>
    <t>Seth Sider</t>
  </si>
  <si>
    <t>Bella Santeliz</t>
  </si>
  <si>
    <t>Ashley Kozel</t>
  </si>
  <si>
    <t>Kyle Wynos</t>
  </si>
  <si>
    <t>Maya Santeliz</t>
  </si>
  <si>
    <t>Brendan Zabelka</t>
  </si>
  <si>
    <t>Lauren Schaefer</t>
  </si>
  <si>
    <t>Stardust Bowl</t>
  </si>
  <si>
    <t>Sunday September 26, 2021</t>
  </si>
  <si>
    <t>Sean Martinez</t>
  </si>
  <si>
    <t>Sarah Legoo</t>
  </si>
  <si>
    <t>U15 Junior Gold Girls</t>
  </si>
  <si>
    <t>U15 Junior Gold Boys</t>
  </si>
  <si>
    <t>6th</t>
  </si>
  <si>
    <t>7th</t>
  </si>
  <si>
    <t>8th</t>
  </si>
  <si>
    <t>Lane Pattern: Kegel Alcatraz (38 Feet)</t>
  </si>
  <si>
    <t>77B</t>
  </si>
  <si>
    <t>79B</t>
  </si>
  <si>
    <t>75B</t>
  </si>
  <si>
    <t>73B</t>
  </si>
  <si>
    <t>81B</t>
  </si>
  <si>
    <t>83B</t>
  </si>
  <si>
    <t>78C</t>
  </si>
  <si>
    <t>80C</t>
  </si>
  <si>
    <t>76C</t>
  </si>
  <si>
    <t>74C</t>
  </si>
  <si>
    <t>77A</t>
  </si>
  <si>
    <t>79A</t>
  </si>
  <si>
    <t>75A</t>
  </si>
  <si>
    <t>73A</t>
  </si>
  <si>
    <t>81A</t>
  </si>
  <si>
    <t>82C</t>
  </si>
  <si>
    <t>84C</t>
  </si>
  <si>
    <t>83A</t>
  </si>
  <si>
    <t>Lanes: 73 - 74</t>
  </si>
  <si>
    <t>77 - 78</t>
  </si>
  <si>
    <t>Lanes:  83 - 84</t>
  </si>
  <si>
    <t>Lanes: 77 - 78</t>
  </si>
  <si>
    <t>Lanes: 75 - 76</t>
  </si>
  <si>
    <t>Lanes:  81 - 82</t>
  </si>
  <si>
    <t>Lanes: 81 - 82</t>
  </si>
  <si>
    <t>Lanes:  79 - 80</t>
  </si>
  <si>
    <t>28+14=42</t>
  </si>
  <si>
    <t>28+6=34</t>
  </si>
  <si>
    <t>15 pts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</si>
</sst>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1" fillId="38" borderId="13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0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 quotePrefix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C9" sqref="C9:E9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6" t="s">
        <v>31</v>
      </c>
      <c r="B1" s="66"/>
      <c r="C1" s="66"/>
      <c r="D1" s="66"/>
      <c r="E1" s="66"/>
      <c r="F1" s="66"/>
      <c r="G1" s="66"/>
      <c r="H1" s="67"/>
      <c r="I1" s="68"/>
    </row>
    <row r="3" spans="1:9" s="39" customFormat="1" ht="15.75">
      <c r="A3" s="69" t="s">
        <v>120</v>
      </c>
      <c r="B3" s="70"/>
      <c r="C3" s="70"/>
      <c r="D3" s="70"/>
      <c r="E3" s="70"/>
      <c r="F3" s="70"/>
      <c r="G3" s="70"/>
      <c r="H3" s="70"/>
      <c r="I3" s="68"/>
    </row>
    <row r="4" spans="1:9" s="39" customFormat="1" ht="15.75">
      <c r="A4" s="71" t="s">
        <v>121</v>
      </c>
      <c r="B4" s="70"/>
      <c r="C4" s="70"/>
      <c r="D4" s="70"/>
      <c r="E4" s="70"/>
      <c r="F4" s="70"/>
      <c r="G4" s="70"/>
      <c r="H4" s="70"/>
      <c r="I4" s="68"/>
    </row>
    <row r="5" spans="1:9" s="39" customFormat="1" ht="15.75">
      <c r="A5" s="71" t="s">
        <v>129</v>
      </c>
      <c r="B5" s="70"/>
      <c r="C5" s="70"/>
      <c r="D5" s="70"/>
      <c r="E5" s="70"/>
      <c r="F5" s="70"/>
      <c r="G5" s="70"/>
      <c r="H5" s="70"/>
      <c r="I5" s="68"/>
    </row>
    <row r="7" spans="1:7" ht="16.5">
      <c r="A7" s="38" t="s">
        <v>32</v>
      </c>
      <c r="B7" s="39"/>
      <c r="C7" s="39"/>
      <c r="D7" s="39"/>
      <c r="E7" s="39"/>
      <c r="F7" s="40"/>
      <c r="G7" s="39"/>
    </row>
    <row r="8" spans="2:6" ht="15.75">
      <c r="B8" s="39" t="s">
        <v>33</v>
      </c>
      <c r="C8" s="70" t="s">
        <v>86</v>
      </c>
      <c r="D8" s="70"/>
      <c r="E8" s="70"/>
      <c r="F8" s="41">
        <v>550</v>
      </c>
    </row>
    <row r="9" spans="2:6" ht="15.75">
      <c r="B9" s="39" t="s">
        <v>34</v>
      </c>
      <c r="C9" s="70" t="s">
        <v>80</v>
      </c>
      <c r="D9" s="70"/>
      <c r="E9" s="70"/>
      <c r="F9" s="41">
        <v>275</v>
      </c>
    </row>
    <row r="10" spans="2:6" ht="15.75">
      <c r="B10" s="39" t="s">
        <v>35</v>
      </c>
      <c r="C10" s="70" t="s">
        <v>84</v>
      </c>
      <c r="D10" s="70"/>
      <c r="E10" s="70"/>
      <c r="F10" s="41">
        <v>150</v>
      </c>
    </row>
    <row r="11" spans="2:6" ht="15.75">
      <c r="B11" s="39" t="s">
        <v>35</v>
      </c>
      <c r="C11" s="70" t="s">
        <v>76</v>
      </c>
      <c r="D11" s="70"/>
      <c r="E11" s="70"/>
      <c r="F11" s="41">
        <v>150</v>
      </c>
    </row>
    <row r="12" spans="2:6" ht="15.75">
      <c r="B12" s="39" t="s">
        <v>42</v>
      </c>
      <c r="C12" s="70" t="s">
        <v>82</v>
      </c>
      <c r="D12" s="70"/>
      <c r="E12" s="70"/>
      <c r="F12" s="41">
        <v>95</v>
      </c>
    </row>
    <row r="13" spans="2:6" ht="15.75">
      <c r="B13" s="39" t="s">
        <v>126</v>
      </c>
      <c r="C13" s="70" t="s">
        <v>85</v>
      </c>
      <c r="D13" s="70"/>
      <c r="E13" s="70"/>
      <c r="F13" s="41">
        <v>85</v>
      </c>
    </row>
    <row r="14" spans="2:6" ht="15.75">
      <c r="B14" s="39" t="s">
        <v>127</v>
      </c>
      <c r="C14" s="70" t="s">
        <v>78</v>
      </c>
      <c r="D14" s="70"/>
      <c r="E14" s="70"/>
      <c r="F14" s="41">
        <v>75</v>
      </c>
    </row>
    <row r="15" spans="2:6" ht="15.75">
      <c r="B15" s="39" t="s">
        <v>128</v>
      </c>
      <c r="C15" s="70" t="s">
        <v>63</v>
      </c>
      <c r="D15" s="70"/>
      <c r="E15" s="70"/>
      <c r="F15" s="41">
        <v>65</v>
      </c>
    </row>
    <row r="16" spans="2:6" ht="15.75">
      <c r="B16" s="39" t="s">
        <v>43</v>
      </c>
      <c r="C16" s="70" t="s">
        <v>83</v>
      </c>
      <c r="D16" s="70"/>
      <c r="E16" s="70"/>
      <c r="F16" s="41">
        <v>55</v>
      </c>
    </row>
    <row r="18" spans="2:6" ht="15.75">
      <c r="B18" s="39" t="s">
        <v>36</v>
      </c>
      <c r="F18" s="42">
        <f>SUM(F8:F16)</f>
        <v>1500</v>
      </c>
    </row>
    <row r="20" spans="1:6" ht="16.5">
      <c r="A20" s="38" t="s">
        <v>37</v>
      </c>
      <c r="B20" s="39"/>
      <c r="C20" s="39"/>
      <c r="D20" s="39"/>
      <c r="E20" s="39"/>
      <c r="F20" s="40"/>
    </row>
    <row r="21" spans="2:6" ht="15.75">
      <c r="B21" s="39" t="s">
        <v>33</v>
      </c>
      <c r="C21" s="70" t="s">
        <v>100</v>
      </c>
      <c r="D21" s="70"/>
      <c r="E21" s="70"/>
      <c r="F21" s="41">
        <v>270</v>
      </c>
    </row>
    <row r="22" spans="2:6" ht="15.75">
      <c r="B22" s="39" t="s">
        <v>34</v>
      </c>
      <c r="C22" s="70" t="s">
        <v>93</v>
      </c>
      <c r="D22" s="70"/>
      <c r="E22" s="70"/>
      <c r="F22" s="41">
        <v>135</v>
      </c>
    </row>
    <row r="23" spans="2:6" ht="15.75">
      <c r="B23" s="39" t="s">
        <v>35</v>
      </c>
      <c r="C23" s="70" t="s">
        <v>103</v>
      </c>
      <c r="D23" s="70"/>
      <c r="E23" s="70"/>
      <c r="F23" s="41">
        <v>65</v>
      </c>
    </row>
    <row r="24" spans="2:6" ht="15.75">
      <c r="B24" s="39" t="s">
        <v>35</v>
      </c>
      <c r="C24" s="70" t="s">
        <v>102</v>
      </c>
      <c r="D24" s="70"/>
      <c r="E24" s="70"/>
      <c r="F24" s="41">
        <v>65</v>
      </c>
    </row>
    <row r="26" spans="2:6" ht="15.75">
      <c r="B26" s="39" t="s">
        <v>36</v>
      </c>
      <c r="F26" s="42">
        <f>SUM(F21:F24)</f>
        <v>535</v>
      </c>
    </row>
    <row r="27" spans="2:6" ht="15.75">
      <c r="B27" s="39"/>
      <c r="C27" s="39"/>
      <c r="D27" s="39"/>
      <c r="E27" s="39"/>
      <c r="F27" s="39"/>
    </row>
    <row r="28" spans="1:6" ht="16.5">
      <c r="A28" s="38" t="s">
        <v>38</v>
      </c>
      <c r="B28" s="39"/>
      <c r="C28" s="39"/>
      <c r="D28" s="39"/>
      <c r="E28" s="39"/>
      <c r="F28" s="41"/>
    </row>
    <row r="29" spans="2:6" ht="15.75">
      <c r="B29" s="39" t="s">
        <v>33</v>
      </c>
      <c r="C29" s="70" t="s">
        <v>118</v>
      </c>
      <c r="D29" s="70"/>
      <c r="E29" s="70"/>
      <c r="F29" s="41">
        <v>340</v>
      </c>
    </row>
    <row r="30" spans="1:6" ht="15.75">
      <c r="A30" s="39"/>
      <c r="B30" s="39" t="s">
        <v>34</v>
      </c>
      <c r="C30" s="70" t="s">
        <v>119</v>
      </c>
      <c r="D30" s="70"/>
      <c r="E30" s="70"/>
      <c r="F30" s="41">
        <v>170</v>
      </c>
    </row>
    <row r="31" spans="2:6" ht="15.75">
      <c r="B31" s="39" t="s">
        <v>35</v>
      </c>
      <c r="C31" s="70" t="s">
        <v>110</v>
      </c>
      <c r="D31" s="70"/>
      <c r="E31" s="70"/>
      <c r="F31" s="41">
        <v>90</v>
      </c>
    </row>
    <row r="32" spans="1:6" ht="15.75">
      <c r="A32" s="39"/>
      <c r="B32" s="39" t="s">
        <v>35</v>
      </c>
      <c r="C32" s="70" t="s">
        <v>106</v>
      </c>
      <c r="D32" s="70"/>
      <c r="E32" s="70"/>
      <c r="F32" s="41">
        <v>90</v>
      </c>
    </row>
    <row r="33" spans="1:6" ht="15.75">
      <c r="A33" s="39"/>
      <c r="B33" s="39" t="s">
        <v>42</v>
      </c>
      <c r="C33" s="70" t="s">
        <v>113</v>
      </c>
      <c r="D33" s="70"/>
      <c r="E33" s="70"/>
      <c r="F33" s="41">
        <v>65</v>
      </c>
    </row>
    <row r="34" spans="1:6" ht="15.75">
      <c r="A34" s="39"/>
      <c r="B34" s="39"/>
      <c r="C34" s="39"/>
      <c r="D34" s="39"/>
      <c r="E34" s="39"/>
      <c r="F34" s="39"/>
    </row>
    <row r="35" spans="1:6" ht="15.75">
      <c r="A35" s="39"/>
      <c r="B35" s="39" t="s">
        <v>36</v>
      </c>
      <c r="C35" s="39"/>
      <c r="D35" s="39"/>
      <c r="E35" s="39"/>
      <c r="F35" s="42">
        <f>SUM(F29:F34)</f>
        <v>755</v>
      </c>
    </row>
    <row r="36" spans="1:6" ht="15.75">
      <c r="A36" s="39"/>
      <c r="B36" s="39"/>
      <c r="C36" s="39"/>
      <c r="D36" s="39"/>
      <c r="E36" s="39"/>
      <c r="F36" s="39"/>
    </row>
    <row r="37" spans="2:6" ht="15.75">
      <c r="B37" s="39"/>
      <c r="C37" s="39"/>
      <c r="D37" s="39"/>
      <c r="E37" s="39"/>
      <c r="F37" s="39"/>
    </row>
    <row r="38" spans="1:6" ht="16.5">
      <c r="A38" s="38" t="s">
        <v>39</v>
      </c>
      <c r="B38" s="39"/>
      <c r="C38" s="39"/>
      <c r="D38" s="39"/>
      <c r="E38" s="39"/>
      <c r="F38" s="39"/>
    </row>
    <row r="39" spans="1:6" ht="15.75">
      <c r="A39" s="39"/>
      <c r="B39" s="70" t="s">
        <v>109</v>
      </c>
      <c r="C39" s="70"/>
      <c r="D39" s="70"/>
      <c r="E39" s="44" t="s">
        <v>102</v>
      </c>
      <c r="F39" s="64"/>
    </row>
    <row r="40" spans="1:6" ht="15.75">
      <c r="A40" s="39"/>
      <c r="B40" s="70" t="s">
        <v>113</v>
      </c>
      <c r="C40" s="70"/>
      <c r="D40" s="70"/>
      <c r="E40" s="44" t="s">
        <v>91</v>
      </c>
      <c r="F40" s="64"/>
    </row>
    <row r="41" spans="2:6" ht="15.75">
      <c r="B41" s="70" t="s">
        <v>61</v>
      </c>
      <c r="C41" s="70"/>
      <c r="D41" s="70"/>
      <c r="E41" s="44" t="s">
        <v>68</v>
      </c>
      <c r="F41" s="64"/>
    </row>
    <row r="42" spans="2:7" ht="15.75">
      <c r="B42" s="39"/>
      <c r="C42" s="39"/>
      <c r="D42" s="39"/>
      <c r="E42" s="39"/>
      <c r="F42" s="39"/>
      <c r="G42" s="64"/>
    </row>
    <row r="43" spans="1:7" ht="16.5">
      <c r="A43" s="38" t="s">
        <v>41</v>
      </c>
      <c r="B43" s="39"/>
      <c r="C43" s="39"/>
      <c r="D43" s="38"/>
      <c r="E43" s="39"/>
      <c r="F43" s="39"/>
      <c r="G43" s="64"/>
    </row>
    <row r="44" spans="1:6" ht="15.75">
      <c r="A44" s="39" t="s">
        <v>85</v>
      </c>
      <c r="B44" s="64"/>
      <c r="C44" s="44">
        <v>250</v>
      </c>
      <c r="D44" s="70" t="s">
        <v>92</v>
      </c>
      <c r="E44" s="70"/>
      <c r="F44" s="39">
        <v>20</v>
      </c>
    </row>
    <row r="45" spans="1:6" ht="15.75">
      <c r="A45" s="39" t="s">
        <v>90</v>
      </c>
      <c r="B45" s="64"/>
      <c r="C45" s="44">
        <v>10</v>
      </c>
      <c r="D45" s="70" t="s">
        <v>76</v>
      </c>
      <c r="E45" s="70"/>
      <c r="F45" s="39">
        <v>10</v>
      </c>
    </row>
    <row r="46" spans="1:6" s="39" customFormat="1" ht="15.75">
      <c r="A46" s="44" t="s">
        <v>86</v>
      </c>
      <c r="B46" s="63"/>
      <c r="C46" s="44">
        <v>105</v>
      </c>
      <c r="D46" s="70" t="s">
        <v>107</v>
      </c>
      <c r="E46" s="70"/>
      <c r="F46" s="39">
        <v>20</v>
      </c>
    </row>
    <row r="47" spans="1:6" s="39" customFormat="1" ht="15.75">
      <c r="A47" s="44" t="s">
        <v>82</v>
      </c>
      <c r="B47" s="63"/>
      <c r="C47" s="44">
        <v>20</v>
      </c>
      <c r="D47" s="70" t="s">
        <v>80</v>
      </c>
      <c r="E47" s="70"/>
      <c r="F47" s="39">
        <v>25</v>
      </c>
    </row>
    <row r="48" spans="1:6" s="39" customFormat="1" ht="15.75">
      <c r="A48" s="44" t="s">
        <v>94</v>
      </c>
      <c r="B48" s="63"/>
      <c r="C48" s="44">
        <v>10</v>
      </c>
      <c r="D48" s="70" t="s">
        <v>45</v>
      </c>
      <c r="E48" s="70"/>
      <c r="F48" s="39">
        <f>SUM(C44:C48)+SUM(F44:F47)</f>
        <v>470</v>
      </c>
    </row>
    <row r="49" s="39" customFormat="1" ht="15.75">
      <c r="A49" s="44"/>
    </row>
    <row r="50" spans="1:6" s="39" customFormat="1" ht="18">
      <c r="A50" s="38" t="s">
        <v>40</v>
      </c>
      <c r="B50" s="37"/>
      <c r="C50" s="37"/>
      <c r="D50" s="37"/>
      <c r="E50" s="37"/>
      <c r="F50" s="43">
        <f>F35+F26+F18+F48</f>
        <v>3260</v>
      </c>
    </row>
    <row r="51" spans="1:6" s="39" customFormat="1" ht="15.75">
      <c r="A51" s="44"/>
      <c r="B51" s="37"/>
      <c r="C51" s="37"/>
      <c r="D51" s="37"/>
      <c r="E51" s="37"/>
      <c r="F51" s="37"/>
    </row>
    <row r="52" spans="2:6" s="39" customFormat="1" ht="15.75">
      <c r="B52" s="37"/>
      <c r="C52" s="37"/>
      <c r="D52" s="37"/>
      <c r="E52" s="37"/>
      <c r="F52" s="37"/>
    </row>
  </sheetData>
  <sheetProtection/>
  <mergeCells count="30">
    <mergeCell ref="C30:E30"/>
    <mergeCell ref="C15:E15"/>
    <mergeCell ref="C29:E29"/>
    <mergeCell ref="C24:E24"/>
    <mergeCell ref="C32:E32"/>
    <mergeCell ref="C33:E33"/>
    <mergeCell ref="C22:E22"/>
    <mergeCell ref="C10:E10"/>
    <mergeCell ref="C11:E11"/>
    <mergeCell ref="C12:E12"/>
    <mergeCell ref="C13:E13"/>
    <mergeCell ref="C23:E23"/>
    <mergeCell ref="C16:E16"/>
    <mergeCell ref="C14:E14"/>
    <mergeCell ref="C31:E31"/>
    <mergeCell ref="B39:D39"/>
    <mergeCell ref="B40:D40"/>
    <mergeCell ref="B41:D41"/>
    <mergeCell ref="D47:E47"/>
    <mergeCell ref="D48:E48"/>
    <mergeCell ref="D44:E44"/>
    <mergeCell ref="D46:E46"/>
    <mergeCell ref="D45:E45"/>
    <mergeCell ref="A1:I1"/>
    <mergeCell ref="A3:I3"/>
    <mergeCell ref="A5:I5"/>
    <mergeCell ref="C8:E8"/>
    <mergeCell ref="C21:E21"/>
    <mergeCell ref="A4:I4"/>
    <mergeCell ref="C9:E9"/>
  </mergeCells>
  <printOptions horizontalCentered="1"/>
  <pageMargins left="0.75" right="0.75" top="1" bottom="1" header="0.5" footer="0.5"/>
  <pageSetup fitToHeight="1" fitToWidth="1"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G11" activeCellId="1" sqref="D13 G11"/>
    </sheetView>
  </sheetViews>
  <sheetFormatPr defaultColWidth="9.140625" defaultRowHeight="12.75"/>
  <sheetData>
    <row r="2" spans="1:4" ht="12.75">
      <c r="A2" s="34" t="s">
        <v>26</v>
      </c>
      <c r="B2" s="79" t="str">
        <f>'2nd Rd Boys'!B5</f>
        <v>Bobby Habetler</v>
      </c>
      <c r="C2" s="79"/>
      <c r="D2" s="34">
        <v>248</v>
      </c>
    </row>
    <row r="3" spans="1:4" ht="12.75">
      <c r="A3" s="35"/>
      <c r="B3" s="35"/>
      <c r="C3" s="35"/>
      <c r="D3" s="30"/>
    </row>
    <row r="4" spans="1:7" ht="12.75">
      <c r="A4" s="80" t="s">
        <v>149</v>
      </c>
      <c r="B4" s="80"/>
      <c r="C4" s="80"/>
      <c r="D4" s="31"/>
      <c r="E4" s="83" t="s">
        <v>86</v>
      </c>
      <c r="F4" s="79"/>
      <c r="G4" s="29">
        <v>201</v>
      </c>
    </row>
    <row r="5" spans="1:7" ht="12.75">
      <c r="A5" s="33"/>
      <c r="B5" s="33"/>
      <c r="C5" s="33"/>
      <c r="D5" s="31"/>
      <c r="G5" s="30"/>
    </row>
    <row r="6" spans="1:7" ht="12.75">
      <c r="A6" s="62" t="s">
        <v>27</v>
      </c>
      <c r="B6" s="79" t="str">
        <f>'2nd Rd Boys'!B8</f>
        <v>Cale Rusch</v>
      </c>
      <c r="C6" s="79"/>
      <c r="D6" s="36">
        <v>148</v>
      </c>
      <c r="G6" s="31"/>
    </row>
    <row r="7" ht="12.75">
      <c r="G7" s="31"/>
    </row>
    <row r="8" spans="5:10" ht="12.75">
      <c r="E8" s="85" t="s">
        <v>148</v>
      </c>
      <c r="F8" s="68"/>
      <c r="G8" s="31"/>
      <c r="H8" s="81" t="s">
        <v>86</v>
      </c>
      <c r="I8" s="82"/>
      <c r="J8" s="82"/>
    </row>
    <row r="9" spans="1:7" ht="12.75">
      <c r="A9" s="62" t="s">
        <v>29</v>
      </c>
      <c r="B9" s="79" t="str">
        <f>'2nd Rd Boys'!B6</f>
        <v>Blaine Hunt</v>
      </c>
      <c r="C9" s="79"/>
      <c r="D9" s="34">
        <v>152</v>
      </c>
      <c r="G9" s="31"/>
    </row>
    <row r="10" spans="1:9" ht="12.75">
      <c r="A10" s="35"/>
      <c r="B10" s="35"/>
      <c r="C10" s="35"/>
      <c r="D10" s="30"/>
      <c r="G10" s="31"/>
      <c r="I10" s="45" t="s">
        <v>57</v>
      </c>
    </row>
    <row r="11" spans="1:7" ht="12.75">
      <c r="A11" s="84" t="s">
        <v>150</v>
      </c>
      <c r="B11" s="80"/>
      <c r="C11" s="80"/>
      <c r="D11" s="31"/>
      <c r="E11" s="83" t="s">
        <v>80</v>
      </c>
      <c r="F11" s="79"/>
      <c r="G11" s="32">
        <v>195</v>
      </c>
    </row>
    <row r="12" spans="1:4" ht="12.75">
      <c r="A12" s="33"/>
      <c r="B12" s="33"/>
      <c r="C12" s="33"/>
      <c r="D12" s="31"/>
    </row>
    <row r="13" spans="1:4" ht="12.75">
      <c r="A13" s="62" t="s">
        <v>28</v>
      </c>
      <c r="B13" s="79" t="str">
        <f>'2nd Rd Boys'!B7</f>
        <v>Luke Winter</v>
      </c>
      <c r="C13" s="79"/>
      <c r="D13" s="36">
        <v>162</v>
      </c>
    </row>
  </sheetData>
  <sheetProtection/>
  <mergeCells count="10">
    <mergeCell ref="B13:C13"/>
    <mergeCell ref="A4:C4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G4" activeCellId="2" sqref="D2 G4 G4"/>
    </sheetView>
  </sheetViews>
  <sheetFormatPr defaultColWidth="9.140625" defaultRowHeight="12.75"/>
  <sheetData>
    <row r="2" spans="1:4" ht="12.75">
      <c r="A2" s="34" t="s">
        <v>26</v>
      </c>
      <c r="B2" s="79" t="str">
        <f>'2nd Rd Girls'!B5</f>
        <v>Isabella Colon</v>
      </c>
      <c r="C2" s="79"/>
      <c r="D2" s="34">
        <v>170</v>
      </c>
    </row>
    <row r="3" spans="1:4" ht="12.75">
      <c r="A3" s="35"/>
      <c r="B3" s="35"/>
      <c r="C3" s="35"/>
      <c r="D3" s="30"/>
    </row>
    <row r="4" spans="1:7" ht="12.75">
      <c r="A4" s="80" t="s">
        <v>152</v>
      </c>
      <c r="B4" s="80"/>
      <c r="C4" s="80"/>
      <c r="D4" s="31"/>
      <c r="E4" s="83" t="s">
        <v>93</v>
      </c>
      <c r="F4" s="79"/>
      <c r="G4" s="29">
        <v>159</v>
      </c>
    </row>
    <row r="5" spans="1:7" ht="12.75">
      <c r="A5" s="33"/>
      <c r="B5" s="33"/>
      <c r="C5" s="33"/>
      <c r="D5" s="31"/>
      <c r="G5" s="30"/>
    </row>
    <row r="6" spans="1:7" ht="12.75">
      <c r="A6" s="62" t="s">
        <v>27</v>
      </c>
      <c r="B6" s="79" t="str">
        <f>'2nd Rd Girls'!B8</f>
        <v>Kyley Olson</v>
      </c>
      <c r="C6" s="79"/>
      <c r="D6" s="36">
        <v>145</v>
      </c>
      <c r="G6" s="31"/>
    </row>
    <row r="7" ht="12.75">
      <c r="G7" s="31"/>
    </row>
    <row r="8" spans="5:10" ht="12.75">
      <c r="E8" s="85" t="s">
        <v>151</v>
      </c>
      <c r="F8" s="68"/>
      <c r="G8" s="31"/>
      <c r="H8" s="81" t="s">
        <v>100</v>
      </c>
      <c r="I8" s="86"/>
      <c r="J8" s="86"/>
    </row>
    <row r="9" spans="1:7" ht="12.75">
      <c r="A9" s="62" t="s">
        <v>29</v>
      </c>
      <c r="B9" s="79" t="str">
        <f>'2nd Rd Girls'!B6</f>
        <v>Chloe Day</v>
      </c>
      <c r="C9" s="79"/>
      <c r="D9" s="34">
        <v>185</v>
      </c>
      <c r="G9" s="31"/>
    </row>
    <row r="10" spans="1:9" ht="12.75">
      <c r="A10" s="35"/>
      <c r="B10" s="35"/>
      <c r="C10" s="35"/>
      <c r="D10" s="30"/>
      <c r="G10" s="31"/>
      <c r="I10" s="45" t="s">
        <v>57</v>
      </c>
    </row>
    <row r="11" spans="1:7" ht="12.75">
      <c r="A11" s="84" t="s">
        <v>153</v>
      </c>
      <c r="B11" s="80"/>
      <c r="C11" s="80"/>
      <c r="D11" s="31"/>
      <c r="E11" s="83" t="s">
        <v>100</v>
      </c>
      <c r="F11" s="79"/>
      <c r="G11" s="32">
        <v>205</v>
      </c>
    </row>
    <row r="12" spans="1:4" ht="12.75">
      <c r="A12" s="33"/>
      <c r="B12" s="33"/>
      <c r="C12" s="33"/>
      <c r="D12" s="31"/>
    </row>
    <row r="13" spans="1:4" ht="12.75">
      <c r="A13" s="62" t="s">
        <v>28</v>
      </c>
      <c r="B13" s="79" t="str">
        <f>'2nd Rd Girls'!B7</f>
        <v>Zoey Darwin</v>
      </c>
      <c r="C13" s="79"/>
      <c r="D13" s="36">
        <v>173</v>
      </c>
    </row>
  </sheetData>
  <sheetProtection/>
  <mergeCells count="10">
    <mergeCell ref="B13:C13"/>
    <mergeCell ref="E8:F8"/>
    <mergeCell ref="A4:C4"/>
    <mergeCell ref="H8:J8"/>
    <mergeCell ref="B2:C2"/>
    <mergeCell ref="B6:C6"/>
    <mergeCell ref="E4:F4"/>
    <mergeCell ref="E11:F11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zoomScalePageLayoutView="0" workbookViewId="0" topLeftCell="A1">
      <selection activeCell="D22" activeCellId="1" sqref="D28 D22"/>
    </sheetView>
  </sheetViews>
  <sheetFormatPr defaultColWidth="9.140625" defaultRowHeight="12.75"/>
  <sheetData>
    <row r="2" spans="1:4" ht="12.75">
      <c r="A2" s="34" t="s">
        <v>26</v>
      </c>
      <c r="B2" s="79" t="str">
        <f>'2nd Rd Hdcp'!B4</f>
        <v>Anthony Rodriguez</v>
      </c>
      <c r="C2" s="79"/>
      <c r="D2" s="34">
        <f>G18</f>
        <v>183</v>
      </c>
    </row>
    <row r="3" spans="1:4" ht="12.75">
      <c r="A3" s="35"/>
      <c r="B3" s="35"/>
      <c r="C3" s="35"/>
      <c r="D3" s="30"/>
    </row>
    <row r="4" spans="1:7" ht="12.75">
      <c r="A4" s="80" t="s">
        <v>148</v>
      </c>
      <c r="B4" s="80"/>
      <c r="C4" s="80"/>
      <c r="D4" s="31"/>
      <c r="E4" s="87" t="s">
        <v>119</v>
      </c>
      <c r="F4" s="79"/>
      <c r="G4" s="29">
        <f>G27</f>
        <v>186</v>
      </c>
    </row>
    <row r="5" spans="1:7" ht="12.75">
      <c r="A5" s="33"/>
      <c r="B5" s="33"/>
      <c r="C5" s="33"/>
      <c r="D5" s="31"/>
      <c r="G5" s="30"/>
    </row>
    <row r="6" spans="1:7" ht="12.75">
      <c r="A6" s="62" t="s">
        <v>27</v>
      </c>
      <c r="B6" s="79" t="str">
        <f>'2nd Rd Hdcp'!B7</f>
        <v>Lauren Schaefer</v>
      </c>
      <c r="C6" s="79"/>
      <c r="D6" s="36">
        <f>G19</f>
        <v>187</v>
      </c>
      <c r="G6" s="31"/>
    </row>
    <row r="7" ht="12.75">
      <c r="G7" s="31"/>
    </row>
    <row r="8" spans="5:10" ht="12.75">
      <c r="E8" s="85" t="s">
        <v>154</v>
      </c>
      <c r="F8" s="68"/>
      <c r="G8" s="31"/>
      <c r="H8" s="81" t="s">
        <v>118</v>
      </c>
      <c r="I8" s="86"/>
      <c r="J8" s="86"/>
    </row>
    <row r="9" spans="1:11" ht="12.75">
      <c r="A9" s="62" t="s">
        <v>29</v>
      </c>
      <c r="B9" s="79" t="str">
        <f>'2nd Rd Hdcp'!B5</f>
        <v>Kasey Hughes</v>
      </c>
      <c r="C9" s="79"/>
      <c r="D9" s="34">
        <f>G21</f>
        <v>214</v>
      </c>
      <c r="G9" s="31"/>
      <c r="J9" s="35"/>
      <c r="K9" s="33"/>
    </row>
    <row r="10" spans="1:11" ht="12.75">
      <c r="A10" s="35"/>
      <c r="B10" s="35"/>
      <c r="C10" s="35"/>
      <c r="D10" s="30"/>
      <c r="G10" s="31"/>
      <c r="I10" s="45" t="s">
        <v>57</v>
      </c>
      <c r="J10" s="33"/>
      <c r="K10" s="33"/>
    </row>
    <row r="11" spans="1:11" ht="12.75">
      <c r="A11" s="80" t="s">
        <v>155</v>
      </c>
      <c r="B11" s="80"/>
      <c r="C11" s="80"/>
      <c r="D11" s="31"/>
      <c r="E11" s="87" t="s">
        <v>118</v>
      </c>
      <c r="F11" s="79"/>
      <c r="G11" s="32">
        <f>G28</f>
        <v>195</v>
      </c>
      <c r="J11" s="33"/>
      <c r="K11" s="33"/>
    </row>
    <row r="12" spans="1:11" ht="12.75">
      <c r="A12" s="33"/>
      <c r="B12" s="33"/>
      <c r="C12" s="33"/>
      <c r="D12" s="31"/>
      <c r="J12" s="33"/>
      <c r="K12" s="33"/>
    </row>
    <row r="13" spans="1:11" ht="12.75">
      <c r="A13" s="62" t="s">
        <v>28</v>
      </c>
      <c r="B13" s="79" t="str">
        <f>'2nd Rd Hdcp'!B6</f>
        <v>Brendan Zabelka</v>
      </c>
      <c r="C13" s="79"/>
      <c r="D13" s="36">
        <f>G22</f>
        <v>220</v>
      </c>
      <c r="J13" s="33"/>
      <c r="K13" s="33"/>
    </row>
    <row r="14" spans="10:11" ht="12.75">
      <c r="J14" s="33"/>
      <c r="K14" s="33"/>
    </row>
    <row r="16" spans="1:10" ht="12.75">
      <c r="A16" s="88" t="s">
        <v>58</v>
      </c>
      <c r="B16" s="68"/>
      <c r="C16" s="68"/>
      <c r="D16" s="68"/>
      <c r="E16" s="68"/>
      <c r="F16" s="68"/>
      <c r="I16" s="88"/>
      <c r="J16" s="88"/>
    </row>
    <row r="18" spans="1:10" ht="12.75">
      <c r="A18" t="s">
        <v>26</v>
      </c>
      <c r="B18" s="68" t="str">
        <f>B2</f>
        <v>Anthony Rodriguez</v>
      </c>
      <c r="C18" s="68"/>
      <c r="D18">
        <v>125</v>
      </c>
      <c r="E18">
        <v>58</v>
      </c>
      <c r="G18">
        <f>SUM(D18:F18)</f>
        <v>183</v>
      </c>
      <c r="I18" s="68"/>
      <c r="J18" s="68"/>
    </row>
    <row r="19" spans="1:10" ht="12.75">
      <c r="A19" s="61" t="s">
        <v>27</v>
      </c>
      <c r="B19" s="68" t="str">
        <f>B6</f>
        <v>Lauren Schaefer</v>
      </c>
      <c r="C19" s="68"/>
      <c r="D19">
        <v>118</v>
      </c>
      <c r="E19">
        <v>69</v>
      </c>
      <c r="G19">
        <f aca="true" t="shared" si="0" ref="G19:G28">SUM(D19:F19)</f>
        <v>187</v>
      </c>
      <c r="I19" s="68"/>
      <c r="J19" s="68"/>
    </row>
    <row r="21" spans="1:10" ht="12.75">
      <c r="A21" s="61" t="s">
        <v>29</v>
      </c>
      <c r="B21" s="68" t="str">
        <f>B9</f>
        <v>Kasey Hughes</v>
      </c>
      <c r="C21" s="68"/>
      <c r="D21">
        <v>169</v>
      </c>
      <c r="E21">
        <v>45</v>
      </c>
      <c r="G21">
        <f t="shared" si="0"/>
        <v>214</v>
      </c>
      <c r="I21" s="68"/>
      <c r="J21" s="68"/>
    </row>
    <row r="22" spans="1:10" ht="12.75">
      <c r="A22" s="61" t="s">
        <v>28</v>
      </c>
      <c r="B22" s="68" t="str">
        <f>B13</f>
        <v>Brendan Zabelka</v>
      </c>
      <c r="C22" s="68"/>
      <c r="D22">
        <v>171</v>
      </c>
      <c r="E22">
        <v>49</v>
      </c>
      <c r="G22">
        <f t="shared" si="0"/>
        <v>220</v>
      </c>
      <c r="I22" s="68"/>
      <c r="J22" s="68"/>
    </row>
    <row r="24" spans="2:10" ht="12.75">
      <c r="B24" s="68"/>
      <c r="C24" s="68"/>
      <c r="I24" s="89"/>
      <c r="J24" s="89"/>
    </row>
    <row r="25" spans="1:10" ht="12.75">
      <c r="A25" s="88" t="s">
        <v>30</v>
      </c>
      <c r="B25" s="68"/>
      <c r="C25" s="68"/>
      <c r="D25" s="68"/>
      <c r="E25" s="68"/>
      <c r="F25" s="68"/>
      <c r="I25" s="68"/>
      <c r="J25" s="68"/>
    </row>
    <row r="26" spans="9:10" ht="12.75">
      <c r="I26" s="68"/>
      <c r="J26" s="68"/>
    </row>
    <row r="27" spans="2:10" ht="12.75">
      <c r="B27" s="68" t="str">
        <f>E4</f>
        <v>Lauren Schaefer</v>
      </c>
      <c r="C27" s="68"/>
      <c r="D27">
        <v>117</v>
      </c>
      <c r="E27">
        <v>69</v>
      </c>
      <c r="G27">
        <f t="shared" si="0"/>
        <v>186</v>
      </c>
      <c r="I27" s="68"/>
      <c r="J27" s="68"/>
    </row>
    <row r="28" spans="2:10" ht="12.75">
      <c r="B28" s="68" t="str">
        <f>E11</f>
        <v>Brendan Zabelka</v>
      </c>
      <c r="C28" s="68"/>
      <c r="D28">
        <v>146</v>
      </c>
      <c r="E28">
        <v>49</v>
      </c>
      <c r="G28">
        <f t="shared" si="0"/>
        <v>195</v>
      </c>
      <c r="I28" s="68"/>
      <c r="J28" s="68"/>
    </row>
    <row r="32" spans="9:10" ht="12.75">
      <c r="I32" s="68"/>
      <c r="J32" s="68"/>
    </row>
    <row r="33" spans="9:10" ht="12.75">
      <c r="I33" s="68"/>
      <c r="J33" s="68"/>
    </row>
    <row r="35" spans="9:10" ht="12.75">
      <c r="I35" s="68"/>
      <c r="J35" s="68"/>
    </row>
    <row r="36" spans="9:10" ht="12.75">
      <c r="I36" s="68"/>
      <c r="J36" s="68"/>
    </row>
    <row r="40" spans="9:10" ht="12.75">
      <c r="I40" s="68"/>
      <c r="J40" s="68"/>
    </row>
    <row r="41" spans="9:10" ht="12.75">
      <c r="I41" s="68"/>
      <c r="J41" s="68"/>
    </row>
  </sheetData>
  <sheetProtection/>
  <mergeCells count="35">
    <mergeCell ref="I40:J40"/>
    <mergeCell ref="I41:J41"/>
    <mergeCell ref="I35:J35"/>
    <mergeCell ref="I36:J36"/>
    <mergeCell ref="I32:J32"/>
    <mergeCell ref="I33:J33"/>
    <mergeCell ref="I16:J16"/>
    <mergeCell ref="I18:J18"/>
    <mergeCell ref="I28:J28"/>
    <mergeCell ref="I27:J27"/>
    <mergeCell ref="I21:J21"/>
    <mergeCell ref="I22:J22"/>
    <mergeCell ref="I26:J26"/>
    <mergeCell ref="I24:J24"/>
    <mergeCell ref="B27:C27"/>
    <mergeCell ref="B28:C28"/>
    <mergeCell ref="B21:C21"/>
    <mergeCell ref="B22:C22"/>
    <mergeCell ref="I25:J25"/>
    <mergeCell ref="I19:J19"/>
    <mergeCell ref="B13:C13"/>
    <mergeCell ref="A4:C4"/>
    <mergeCell ref="B18:C18"/>
    <mergeCell ref="B19:C19"/>
    <mergeCell ref="B24:C24"/>
    <mergeCell ref="A25:F25"/>
    <mergeCell ref="A16:F16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showZeros="0" zoomScalePageLayoutView="0" workbookViewId="0" topLeftCell="A1">
      <selection activeCell="J1" sqref="J1:K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72" t="s">
        <v>11</v>
      </c>
      <c r="B1" s="68"/>
      <c r="D1" s="73"/>
      <c r="E1" s="68"/>
      <c r="F1" s="68"/>
      <c r="G1" s="68"/>
      <c r="H1" s="68"/>
      <c r="I1" s="68"/>
      <c r="J1" s="74"/>
      <c r="K1" s="74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7" t="s">
        <v>44</v>
      </c>
    </row>
    <row r="4" spans="1:13" ht="15">
      <c r="A4" s="9">
        <v>1</v>
      </c>
      <c r="B4" s="7" t="s">
        <v>80</v>
      </c>
      <c r="C4" s="8">
        <v>74</v>
      </c>
      <c r="D4" s="9">
        <v>245</v>
      </c>
      <c r="E4" s="9">
        <v>214</v>
      </c>
      <c r="F4" s="9">
        <v>192</v>
      </c>
      <c r="G4" s="9">
        <v>197</v>
      </c>
      <c r="H4" s="9">
        <v>223</v>
      </c>
      <c r="I4" s="9">
        <v>151</v>
      </c>
      <c r="J4" s="10">
        <f aca="true" t="shared" si="0" ref="J4:J37">SUM(D4:I4)</f>
        <v>1222</v>
      </c>
      <c r="K4" s="11">
        <f>AVERAGE(D4:I4)</f>
        <v>203.66666666666666</v>
      </c>
      <c r="L4" s="48">
        <f>MAX(D4:I4)</f>
        <v>245</v>
      </c>
      <c r="M4" s="46"/>
    </row>
    <row r="5" spans="1:12" ht="15">
      <c r="A5" s="9">
        <v>2</v>
      </c>
      <c r="B5" s="7" t="s">
        <v>82</v>
      </c>
      <c r="C5" s="8">
        <v>75</v>
      </c>
      <c r="D5" s="9">
        <v>201</v>
      </c>
      <c r="E5" s="9">
        <v>187</v>
      </c>
      <c r="F5" s="9">
        <v>191</v>
      </c>
      <c r="G5" s="9">
        <v>226</v>
      </c>
      <c r="H5" s="9">
        <v>166</v>
      </c>
      <c r="I5" s="9">
        <v>221</v>
      </c>
      <c r="J5" s="10">
        <f t="shared" si="0"/>
        <v>1192</v>
      </c>
      <c r="K5" s="11">
        <f aca="true" t="shared" si="1" ref="K5:K23">AVERAGE(D5:I5)</f>
        <v>198.66666666666666</v>
      </c>
      <c r="L5" s="48">
        <f aca="true" t="shared" si="2" ref="L5:L37">MAX(D5:I5)</f>
        <v>226</v>
      </c>
    </row>
    <row r="6" spans="1:12" ht="15">
      <c r="A6" s="9">
        <v>3</v>
      </c>
      <c r="B6" s="7" t="s">
        <v>85</v>
      </c>
      <c r="C6" s="8">
        <v>77</v>
      </c>
      <c r="D6" s="9">
        <v>169</v>
      </c>
      <c r="E6" s="9">
        <v>210</v>
      </c>
      <c r="F6" s="9">
        <v>180</v>
      </c>
      <c r="G6" s="9">
        <v>243</v>
      </c>
      <c r="H6" s="9">
        <v>210</v>
      </c>
      <c r="I6" s="9">
        <v>155</v>
      </c>
      <c r="J6" s="10">
        <f t="shared" si="0"/>
        <v>1167</v>
      </c>
      <c r="K6" s="11">
        <f t="shared" si="1"/>
        <v>194.5</v>
      </c>
      <c r="L6" s="48">
        <f t="shared" si="2"/>
        <v>243</v>
      </c>
    </row>
    <row r="7" spans="1:12" ht="15">
      <c r="A7" s="9">
        <v>4</v>
      </c>
      <c r="B7" s="7" t="s">
        <v>76</v>
      </c>
      <c r="C7" s="8">
        <v>84</v>
      </c>
      <c r="D7" s="9">
        <v>185</v>
      </c>
      <c r="E7" s="9">
        <v>167</v>
      </c>
      <c r="F7" s="9">
        <v>215</v>
      </c>
      <c r="G7" s="9">
        <v>221</v>
      </c>
      <c r="H7" s="9">
        <v>209</v>
      </c>
      <c r="I7" s="9">
        <v>170</v>
      </c>
      <c r="J7" s="10">
        <f t="shared" si="0"/>
        <v>1167</v>
      </c>
      <c r="K7" s="11">
        <f t="shared" si="1"/>
        <v>194.5</v>
      </c>
      <c r="L7" s="48">
        <f t="shared" si="2"/>
        <v>221</v>
      </c>
    </row>
    <row r="8" spans="1:12" ht="15">
      <c r="A8" s="9">
        <v>5</v>
      </c>
      <c r="B8" s="7" t="s">
        <v>86</v>
      </c>
      <c r="C8" s="8">
        <v>78</v>
      </c>
      <c r="D8" s="9">
        <v>151</v>
      </c>
      <c r="E8" s="9">
        <v>179</v>
      </c>
      <c r="F8" s="9">
        <v>182</v>
      </c>
      <c r="G8" s="9">
        <v>245</v>
      </c>
      <c r="H8" s="9">
        <v>203</v>
      </c>
      <c r="I8" s="9">
        <v>193</v>
      </c>
      <c r="J8" s="10">
        <f t="shared" si="0"/>
        <v>1153</v>
      </c>
      <c r="K8" s="11">
        <f t="shared" si="1"/>
        <v>192.16666666666666</v>
      </c>
      <c r="L8" s="48">
        <f t="shared" si="2"/>
        <v>245</v>
      </c>
    </row>
    <row r="9" spans="1:12" ht="15">
      <c r="A9" s="9">
        <v>6</v>
      </c>
      <c r="B9" s="7" t="s">
        <v>83</v>
      </c>
      <c r="C9" s="8">
        <v>75</v>
      </c>
      <c r="D9" s="9">
        <v>229</v>
      </c>
      <c r="E9" s="9">
        <v>165</v>
      </c>
      <c r="F9" s="9">
        <v>269</v>
      </c>
      <c r="G9" s="9">
        <v>153</v>
      </c>
      <c r="H9" s="9">
        <v>179</v>
      </c>
      <c r="I9" s="9">
        <v>156</v>
      </c>
      <c r="J9" s="10">
        <f t="shared" si="0"/>
        <v>1151</v>
      </c>
      <c r="K9" s="11">
        <f t="shared" si="1"/>
        <v>191.83333333333334</v>
      </c>
      <c r="L9" s="48">
        <f t="shared" si="2"/>
        <v>269</v>
      </c>
    </row>
    <row r="10" spans="1:12" ht="15">
      <c r="A10" s="9">
        <v>7</v>
      </c>
      <c r="B10" s="7" t="s">
        <v>84</v>
      </c>
      <c r="C10" s="8">
        <v>76</v>
      </c>
      <c r="D10" s="9">
        <v>151</v>
      </c>
      <c r="E10" s="9">
        <v>191</v>
      </c>
      <c r="F10" s="9">
        <v>157</v>
      </c>
      <c r="G10" s="9">
        <v>202</v>
      </c>
      <c r="H10" s="9">
        <v>223</v>
      </c>
      <c r="I10" s="9">
        <v>223</v>
      </c>
      <c r="J10" s="10">
        <f t="shared" si="0"/>
        <v>1147</v>
      </c>
      <c r="K10" s="11">
        <f t="shared" si="1"/>
        <v>191.16666666666666</v>
      </c>
      <c r="L10" s="48">
        <f t="shared" si="2"/>
        <v>223</v>
      </c>
    </row>
    <row r="11" spans="1:12" ht="15">
      <c r="A11" s="9">
        <v>8</v>
      </c>
      <c r="B11" s="7" t="s">
        <v>78</v>
      </c>
      <c r="C11" s="8">
        <v>73</v>
      </c>
      <c r="D11" s="9">
        <v>222</v>
      </c>
      <c r="E11" s="9">
        <v>165</v>
      </c>
      <c r="F11" s="9">
        <v>169</v>
      </c>
      <c r="G11" s="9">
        <v>212</v>
      </c>
      <c r="H11" s="9">
        <v>210</v>
      </c>
      <c r="I11" s="9">
        <v>158</v>
      </c>
      <c r="J11" s="10">
        <f t="shared" si="0"/>
        <v>1136</v>
      </c>
      <c r="K11" s="11">
        <f t="shared" si="1"/>
        <v>189.33333333333334</v>
      </c>
      <c r="L11" s="48">
        <f t="shared" si="2"/>
        <v>222</v>
      </c>
    </row>
    <row r="12" spans="1:12" ht="15">
      <c r="A12" s="9">
        <v>9</v>
      </c>
      <c r="B12" s="7" t="s">
        <v>63</v>
      </c>
      <c r="C12" s="8">
        <v>61</v>
      </c>
      <c r="D12" s="9">
        <v>187</v>
      </c>
      <c r="E12" s="9">
        <v>169</v>
      </c>
      <c r="F12" s="9">
        <v>267</v>
      </c>
      <c r="G12" s="9">
        <v>173</v>
      </c>
      <c r="H12" s="9">
        <v>164</v>
      </c>
      <c r="I12" s="9">
        <v>168</v>
      </c>
      <c r="J12" s="10">
        <f t="shared" si="0"/>
        <v>1128</v>
      </c>
      <c r="K12" s="11">
        <f t="shared" si="1"/>
        <v>188</v>
      </c>
      <c r="L12" s="48">
        <f t="shared" si="2"/>
        <v>267</v>
      </c>
    </row>
    <row r="13" spans="1:12" ht="15">
      <c r="A13" s="9">
        <v>10</v>
      </c>
      <c r="B13" s="7" t="s">
        <v>92</v>
      </c>
      <c r="C13" s="8">
        <v>82</v>
      </c>
      <c r="D13" s="9">
        <v>185</v>
      </c>
      <c r="E13" s="9">
        <v>202</v>
      </c>
      <c r="F13" s="9">
        <v>193</v>
      </c>
      <c r="G13" s="9">
        <v>206</v>
      </c>
      <c r="H13" s="9">
        <v>141</v>
      </c>
      <c r="I13" s="9">
        <v>195</v>
      </c>
      <c r="J13" s="10">
        <f t="shared" si="0"/>
        <v>1122</v>
      </c>
      <c r="K13" s="11">
        <f t="shared" si="1"/>
        <v>187</v>
      </c>
      <c r="L13" s="48">
        <f t="shared" si="2"/>
        <v>206</v>
      </c>
    </row>
    <row r="14" spans="1:12" ht="15">
      <c r="A14" s="9">
        <v>11</v>
      </c>
      <c r="B14" s="7" t="s">
        <v>60</v>
      </c>
      <c r="C14" s="8">
        <v>83</v>
      </c>
      <c r="D14" s="9">
        <v>201</v>
      </c>
      <c r="E14" s="9">
        <v>185</v>
      </c>
      <c r="F14" s="9">
        <v>191</v>
      </c>
      <c r="G14" s="9">
        <v>165</v>
      </c>
      <c r="H14" s="9">
        <v>186</v>
      </c>
      <c r="I14" s="9">
        <v>188</v>
      </c>
      <c r="J14" s="10">
        <f t="shared" si="0"/>
        <v>1116</v>
      </c>
      <c r="K14" s="11">
        <f t="shared" si="1"/>
        <v>186</v>
      </c>
      <c r="L14" s="48">
        <f t="shared" si="2"/>
        <v>201</v>
      </c>
    </row>
    <row r="15" spans="1:12" ht="15">
      <c r="A15" s="9">
        <v>12</v>
      </c>
      <c r="B15" s="7" t="s">
        <v>62</v>
      </c>
      <c r="C15" s="8">
        <v>60</v>
      </c>
      <c r="D15" s="9">
        <v>202</v>
      </c>
      <c r="E15" s="9">
        <v>181</v>
      </c>
      <c r="F15" s="9">
        <v>189</v>
      </c>
      <c r="G15" s="9">
        <v>199</v>
      </c>
      <c r="H15" s="9">
        <v>141</v>
      </c>
      <c r="I15" s="9">
        <v>188</v>
      </c>
      <c r="J15" s="10">
        <f t="shared" si="0"/>
        <v>1100</v>
      </c>
      <c r="K15" s="11">
        <f t="shared" si="1"/>
        <v>183.33333333333334</v>
      </c>
      <c r="L15" s="48">
        <f t="shared" si="2"/>
        <v>202</v>
      </c>
    </row>
    <row r="16" spans="1:13" ht="15">
      <c r="A16" s="9">
        <v>13</v>
      </c>
      <c r="B16" s="7" t="s">
        <v>87</v>
      </c>
      <c r="C16" s="8">
        <v>79</v>
      </c>
      <c r="D16" s="9">
        <v>211</v>
      </c>
      <c r="E16" s="9">
        <v>215</v>
      </c>
      <c r="F16" s="9">
        <v>159</v>
      </c>
      <c r="G16" s="9">
        <v>142</v>
      </c>
      <c r="H16" s="9">
        <v>182</v>
      </c>
      <c r="I16" s="9">
        <v>188</v>
      </c>
      <c r="J16" s="10">
        <f t="shared" si="0"/>
        <v>1097</v>
      </c>
      <c r="K16" s="11">
        <f t="shared" si="1"/>
        <v>182.83333333333334</v>
      </c>
      <c r="L16" s="48">
        <f t="shared" si="2"/>
        <v>215</v>
      </c>
      <c r="M16" s="46"/>
    </row>
    <row r="17" spans="1:12" ht="15">
      <c r="A17" s="9">
        <v>14</v>
      </c>
      <c r="B17" s="7" t="s">
        <v>88</v>
      </c>
      <c r="C17" s="8">
        <v>79</v>
      </c>
      <c r="D17" s="9">
        <v>224</v>
      </c>
      <c r="E17" s="9">
        <v>172</v>
      </c>
      <c r="F17" s="9">
        <v>191</v>
      </c>
      <c r="G17" s="9">
        <v>151</v>
      </c>
      <c r="H17" s="9">
        <v>158</v>
      </c>
      <c r="I17" s="9">
        <v>198</v>
      </c>
      <c r="J17" s="10">
        <f t="shared" si="0"/>
        <v>1094</v>
      </c>
      <c r="K17" s="11">
        <f t="shared" si="1"/>
        <v>182.33333333333334</v>
      </c>
      <c r="L17" s="48">
        <f t="shared" si="2"/>
        <v>224</v>
      </c>
    </row>
    <row r="18" spans="1:12" ht="15">
      <c r="A18" s="9">
        <v>15</v>
      </c>
      <c r="B18" s="7" t="s">
        <v>71</v>
      </c>
      <c r="C18" s="8">
        <v>69</v>
      </c>
      <c r="D18" s="9">
        <v>177</v>
      </c>
      <c r="E18" s="9">
        <v>170</v>
      </c>
      <c r="F18" s="9">
        <v>218</v>
      </c>
      <c r="G18" s="9">
        <v>161</v>
      </c>
      <c r="H18" s="9">
        <v>176</v>
      </c>
      <c r="I18" s="9">
        <v>189</v>
      </c>
      <c r="J18" s="10">
        <f t="shared" si="0"/>
        <v>1091</v>
      </c>
      <c r="K18" s="11">
        <f t="shared" si="1"/>
        <v>181.83333333333334</v>
      </c>
      <c r="L18" s="48">
        <f t="shared" si="2"/>
        <v>218</v>
      </c>
    </row>
    <row r="19" spans="1:12" ht="15">
      <c r="A19" s="9">
        <v>16</v>
      </c>
      <c r="B19" s="7" t="s">
        <v>90</v>
      </c>
      <c r="C19" s="8">
        <v>81</v>
      </c>
      <c r="D19" s="9">
        <v>179</v>
      </c>
      <c r="E19" s="9">
        <v>174</v>
      </c>
      <c r="F19" s="9">
        <v>197</v>
      </c>
      <c r="G19" s="9">
        <v>197</v>
      </c>
      <c r="H19" s="9">
        <v>182</v>
      </c>
      <c r="I19" s="9">
        <v>153</v>
      </c>
      <c r="J19" s="10">
        <f t="shared" si="0"/>
        <v>1082</v>
      </c>
      <c r="K19" s="11">
        <f t="shared" si="1"/>
        <v>180.33333333333334</v>
      </c>
      <c r="L19" s="48">
        <f t="shared" si="2"/>
        <v>197</v>
      </c>
    </row>
    <row r="20" spans="1:12" ht="15">
      <c r="A20" s="9">
        <v>17</v>
      </c>
      <c r="B20" s="7" t="s">
        <v>81</v>
      </c>
      <c r="C20" s="8">
        <v>75</v>
      </c>
      <c r="D20" s="9">
        <v>144</v>
      </c>
      <c r="E20" s="9">
        <v>226</v>
      </c>
      <c r="F20" s="9">
        <v>222</v>
      </c>
      <c r="G20" s="9">
        <v>175</v>
      </c>
      <c r="H20" s="9">
        <v>149</v>
      </c>
      <c r="I20" s="9">
        <v>165</v>
      </c>
      <c r="J20" s="10">
        <f t="shared" si="0"/>
        <v>1081</v>
      </c>
      <c r="K20" s="11">
        <f t="shared" si="1"/>
        <v>180.16666666666666</v>
      </c>
      <c r="L20" s="48">
        <f t="shared" si="2"/>
        <v>226</v>
      </c>
    </row>
    <row r="21" spans="1:12" ht="15">
      <c r="A21" s="9">
        <v>18</v>
      </c>
      <c r="B21" s="7" t="s">
        <v>79</v>
      </c>
      <c r="C21" s="8">
        <v>74</v>
      </c>
      <c r="D21" s="9">
        <v>198</v>
      </c>
      <c r="E21" s="9">
        <v>178</v>
      </c>
      <c r="F21" s="9">
        <v>205</v>
      </c>
      <c r="G21" s="9">
        <v>199</v>
      </c>
      <c r="H21" s="9">
        <v>132</v>
      </c>
      <c r="I21" s="9">
        <v>155</v>
      </c>
      <c r="J21" s="10">
        <f t="shared" si="0"/>
        <v>1067</v>
      </c>
      <c r="K21" s="11">
        <f t="shared" si="1"/>
        <v>177.83333333333334</v>
      </c>
      <c r="L21" s="48">
        <f t="shared" si="2"/>
        <v>205</v>
      </c>
    </row>
    <row r="22" spans="1:12" ht="15">
      <c r="A22" s="9">
        <v>19</v>
      </c>
      <c r="B22" s="7" t="s">
        <v>67</v>
      </c>
      <c r="C22" s="8">
        <v>64</v>
      </c>
      <c r="D22" s="9">
        <v>170</v>
      </c>
      <c r="E22" s="9">
        <v>150</v>
      </c>
      <c r="F22" s="9">
        <v>214</v>
      </c>
      <c r="G22" s="9">
        <v>160</v>
      </c>
      <c r="H22" s="9">
        <v>178</v>
      </c>
      <c r="I22" s="9">
        <v>187</v>
      </c>
      <c r="J22" s="10">
        <f t="shared" si="0"/>
        <v>1059</v>
      </c>
      <c r="K22" s="11">
        <f t="shared" si="1"/>
        <v>176.5</v>
      </c>
      <c r="L22" s="48">
        <f t="shared" si="2"/>
        <v>214</v>
      </c>
    </row>
    <row r="23" spans="1:12" ht="15">
      <c r="A23" s="9">
        <v>20</v>
      </c>
      <c r="B23" s="7" t="s">
        <v>68</v>
      </c>
      <c r="C23" s="8">
        <v>65</v>
      </c>
      <c r="D23" s="9">
        <v>127</v>
      </c>
      <c r="E23" s="9">
        <v>209</v>
      </c>
      <c r="F23" s="9">
        <v>146</v>
      </c>
      <c r="G23" s="9">
        <v>172</v>
      </c>
      <c r="H23" s="9">
        <v>199</v>
      </c>
      <c r="I23" s="9">
        <v>159</v>
      </c>
      <c r="J23" s="10">
        <f t="shared" si="0"/>
        <v>1012</v>
      </c>
      <c r="K23" s="11">
        <f t="shared" si="1"/>
        <v>168.66666666666666</v>
      </c>
      <c r="L23" s="48">
        <f t="shared" si="2"/>
        <v>209</v>
      </c>
    </row>
    <row r="24" spans="1:12" ht="15">
      <c r="A24" s="9">
        <v>21</v>
      </c>
      <c r="B24" s="7" t="s">
        <v>59</v>
      </c>
      <c r="C24" s="8">
        <v>59</v>
      </c>
      <c r="D24" s="9">
        <v>159</v>
      </c>
      <c r="E24" s="9">
        <v>167</v>
      </c>
      <c r="F24" s="9">
        <v>171</v>
      </c>
      <c r="G24" s="9">
        <v>180</v>
      </c>
      <c r="H24" s="9">
        <v>195</v>
      </c>
      <c r="I24" s="9">
        <v>139</v>
      </c>
      <c r="J24" s="10">
        <f t="shared" si="0"/>
        <v>1011</v>
      </c>
      <c r="K24" s="11">
        <f>AVERAGE(D24:I24)</f>
        <v>168.5</v>
      </c>
      <c r="L24" s="48">
        <f t="shared" si="2"/>
        <v>195</v>
      </c>
    </row>
    <row r="25" spans="1:12" ht="15">
      <c r="A25" s="9">
        <v>22</v>
      </c>
      <c r="B25" s="7" t="s">
        <v>65</v>
      </c>
      <c r="C25" s="8">
        <v>63</v>
      </c>
      <c r="D25" s="9">
        <v>179</v>
      </c>
      <c r="E25" s="9">
        <v>186</v>
      </c>
      <c r="F25" s="9">
        <v>136</v>
      </c>
      <c r="G25" s="9">
        <v>172</v>
      </c>
      <c r="H25" s="9">
        <v>182</v>
      </c>
      <c r="I25" s="9">
        <v>155</v>
      </c>
      <c r="J25" s="10">
        <f t="shared" si="0"/>
        <v>1010</v>
      </c>
      <c r="K25" s="11">
        <f>AVERAGE(D25:I25)</f>
        <v>168.33333333333334</v>
      </c>
      <c r="L25" s="48">
        <f t="shared" si="2"/>
        <v>186</v>
      </c>
    </row>
    <row r="26" spans="1:12" ht="15">
      <c r="A26" s="9">
        <v>23</v>
      </c>
      <c r="B26" s="7" t="s">
        <v>73</v>
      </c>
      <c r="C26" s="8">
        <v>71</v>
      </c>
      <c r="D26" s="9">
        <v>151</v>
      </c>
      <c r="E26" s="9">
        <v>169</v>
      </c>
      <c r="F26" s="9">
        <v>194</v>
      </c>
      <c r="G26" s="9">
        <v>140</v>
      </c>
      <c r="H26" s="9">
        <v>193</v>
      </c>
      <c r="I26" s="9">
        <v>153</v>
      </c>
      <c r="J26" s="10">
        <f t="shared" si="0"/>
        <v>1000</v>
      </c>
      <c r="K26" s="11">
        <f aca="true" t="shared" si="3" ref="K26:K37">AVERAGE(D26:I26)</f>
        <v>166.66666666666666</v>
      </c>
      <c r="L26" s="48">
        <f t="shared" si="2"/>
        <v>194</v>
      </c>
    </row>
    <row r="27" spans="1:12" ht="15">
      <c r="A27" s="9">
        <v>24</v>
      </c>
      <c r="B27" s="7" t="s">
        <v>70</v>
      </c>
      <c r="C27" s="8">
        <v>68</v>
      </c>
      <c r="D27" s="9">
        <v>178</v>
      </c>
      <c r="E27" s="9">
        <v>188</v>
      </c>
      <c r="F27" s="9">
        <v>165</v>
      </c>
      <c r="G27" s="9">
        <v>121</v>
      </c>
      <c r="H27" s="9">
        <v>179</v>
      </c>
      <c r="I27" s="9">
        <v>159</v>
      </c>
      <c r="J27" s="10">
        <f t="shared" si="0"/>
        <v>990</v>
      </c>
      <c r="K27" s="11">
        <f t="shared" si="3"/>
        <v>165</v>
      </c>
      <c r="L27" s="48">
        <f t="shared" si="2"/>
        <v>188</v>
      </c>
    </row>
    <row r="28" spans="1:12" ht="15">
      <c r="A28" s="9">
        <v>25</v>
      </c>
      <c r="B28" s="7" t="s">
        <v>61</v>
      </c>
      <c r="C28" s="8">
        <v>60</v>
      </c>
      <c r="D28" s="9">
        <v>158</v>
      </c>
      <c r="E28" s="9">
        <v>151</v>
      </c>
      <c r="F28" s="9">
        <v>201</v>
      </c>
      <c r="G28" s="9">
        <v>160</v>
      </c>
      <c r="H28" s="9">
        <v>125</v>
      </c>
      <c r="I28" s="9">
        <v>187</v>
      </c>
      <c r="J28" s="10">
        <f t="shared" si="0"/>
        <v>982</v>
      </c>
      <c r="K28" s="11">
        <f t="shared" si="3"/>
        <v>163.66666666666666</v>
      </c>
      <c r="L28" s="48">
        <f t="shared" si="2"/>
        <v>201</v>
      </c>
    </row>
    <row r="29" spans="1:12" ht="15">
      <c r="A29" s="9">
        <v>26</v>
      </c>
      <c r="B29" s="7" t="s">
        <v>66</v>
      </c>
      <c r="C29" s="8">
        <v>64</v>
      </c>
      <c r="D29" s="9">
        <v>115</v>
      </c>
      <c r="E29" s="9">
        <v>190</v>
      </c>
      <c r="F29" s="9">
        <v>152</v>
      </c>
      <c r="G29" s="9">
        <v>169</v>
      </c>
      <c r="H29" s="9">
        <v>177</v>
      </c>
      <c r="I29" s="9">
        <v>162</v>
      </c>
      <c r="J29" s="10">
        <f t="shared" si="0"/>
        <v>965</v>
      </c>
      <c r="K29" s="11">
        <f t="shared" si="3"/>
        <v>160.83333333333334</v>
      </c>
      <c r="L29" s="48">
        <f t="shared" si="2"/>
        <v>190</v>
      </c>
    </row>
    <row r="30" spans="1:12" ht="15">
      <c r="A30" s="9">
        <v>27</v>
      </c>
      <c r="B30" s="7" t="s">
        <v>74</v>
      </c>
      <c r="C30" s="8">
        <v>71</v>
      </c>
      <c r="D30" s="9">
        <v>195</v>
      </c>
      <c r="E30" s="9">
        <v>158</v>
      </c>
      <c r="F30" s="9">
        <v>163</v>
      </c>
      <c r="G30" s="9">
        <v>149</v>
      </c>
      <c r="H30" s="9">
        <v>142</v>
      </c>
      <c r="I30" s="9">
        <v>154</v>
      </c>
      <c r="J30" s="10">
        <f t="shared" si="0"/>
        <v>961</v>
      </c>
      <c r="K30" s="11">
        <f t="shared" si="3"/>
        <v>160.16666666666666</v>
      </c>
      <c r="L30" s="48">
        <f t="shared" si="2"/>
        <v>195</v>
      </c>
    </row>
    <row r="31" spans="1:12" ht="15">
      <c r="A31" s="9">
        <v>28</v>
      </c>
      <c r="B31" s="7" t="s">
        <v>64</v>
      </c>
      <c r="C31" s="8">
        <v>62</v>
      </c>
      <c r="D31" s="9">
        <v>130</v>
      </c>
      <c r="E31" s="9">
        <v>133</v>
      </c>
      <c r="F31" s="9">
        <v>153</v>
      </c>
      <c r="G31" s="9">
        <v>178</v>
      </c>
      <c r="H31" s="9">
        <v>179</v>
      </c>
      <c r="I31" s="9">
        <v>176</v>
      </c>
      <c r="J31" s="10">
        <f t="shared" si="0"/>
        <v>949</v>
      </c>
      <c r="K31" s="11">
        <f t="shared" si="3"/>
        <v>158.16666666666666</v>
      </c>
      <c r="L31" s="48">
        <f t="shared" si="2"/>
        <v>179</v>
      </c>
    </row>
    <row r="32" spans="1:12" ht="15">
      <c r="A32" s="9">
        <v>29</v>
      </c>
      <c r="B32" s="7" t="s">
        <v>69</v>
      </c>
      <c r="C32" s="8">
        <v>65</v>
      </c>
      <c r="D32" s="9">
        <v>150</v>
      </c>
      <c r="E32" s="9">
        <v>120</v>
      </c>
      <c r="F32" s="9">
        <v>159</v>
      </c>
      <c r="G32" s="9">
        <v>152</v>
      </c>
      <c r="H32" s="9">
        <v>201</v>
      </c>
      <c r="I32" s="9">
        <v>166</v>
      </c>
      <c r="J32" s="10">
        <f t="shared" si="0"/>
        <v>948</v>
      </c>
      <c r="K32" s="11">
        <f t="shared" si="3"/>
        <v>158</v>
      </c>
      <c r="L32" s="48">
        <f t="shared" si="2"/>
        <v>201</v>
      </c>
    </row>
    <row r="33" spans="1:12" ht="15">
      <c r="A33" s="9">
        <v>30</v>
      </c>
      <c r="B33" s="7" t="s">
        <v>72</v>
      </c>
      <c r="C33" s="8">
        <v>69</v>
      </c>
      <c r="D33" s="9">
        <v>127</v>
      </c>
      <c r="E33" s="9">
        <v>160</v>
      </c>
      <c r="F33" s="9">
        <v>187</v>
      </c>
      <c r="G33" s="9">
        <v>166</v>
      </c>
      <c r="H33" s="9">
        <v>161</v>
      </c>
      <c r="I33" s="9">
        <v>146</v>
      </c>
      <c r="J33" s="10">
        <f t="shared" si="0"/>
        <v>947</v>
      </c>
      <c r="K33" s="11">
        <f t="shared" si="3"/>
        <v>157.83333333333334</v>
      </c>
      <c r="L33" s="48">
        <f t="shared" si="2"/>
        <v>187</v>
      </c>
    </row>
    <row r="34" spans="1:12" ht="15">
      <c r="A34" s="9">
        <v>31</v>
      </c>
      <c r="B34" s="7" t="s">
        <v>91</v>
      </c>
      <c r="C34" s="8">
        <v>82</v>
      </c>
      <c r="D34" s="9">
        <v>124</v>
      </c>
      <c r="E34" s="9">
        <v>190</v>
      </c>
      <c r="F34" s="9">
        <v>121</v>
      </c>
      <c r="G34" s="9">
        <v>140</v>
      </c>
      <c r="H34" s="9">
        <v>198</v>
      </c>
      <c r="I34" s="9">
        <v>173</v>
      </c>
      <c r="J34" s="10">
        <f t="shared" si="0"/>
        <v>946</v>
      </c>
      <c r="K34" s="11">
        <f t="shared" si="3"/>
        <v>157.66666666666666</v>
      </c>
      <c r="L34" s="48">
        <f t="shared" si="2"/>
        <v>198</v>
      </c>
    </row>
    <row r="35" spans="1:12" ht="15">
      <c r="A35" s="9">
        <v>32</v>
      </c>
      <c r="B35" s="7" t="s">
        <v>77</v>
      </c>
      <c r="C35" s="8">
        <v>73</v>
      </c>
      <c r="D35" s="9">
        <v>156</v>
      </c>
      <c r="E35" s="9">
        <v>107</v>
      </c>
      <c r="F35" s="9">
        <v>152</v>
      </c>
      <c r="G35" s="9">
        <v>183</v>
      </c>
      <c r="H35" s="9">
        <v>126</v>
      </c>
      <c r="I35" s="9">
        <v>162</v>
      </c>
      <c r="J35" s="10">
        <f t="shared" si="0"/>
        <v>886</v>
      </c>
      <c r="K35" s="11">
        <f t="shared" si="3"/>
        <v>147.66666666666666</v>
      </c>
      <c r="L35" s="48">
        <f t="shared" si="2"/>
        <v>183</v>
      </c>
    </row>
    <row r="36" spans="1:12" ht="15">
      <c r="A36" s="9">
        <v>33</v>
      </c>
      <c r="B36" s="7" t="s">
        <v>75</v>
      </c>
      <c r="C36" s="8">
        <v>71</v>
      </c>
      <c r="D36" s="9">
        <v>136</v>
      </c>
      <c r="E36" s="9">
        <v>148</v>
      </c>
      <c r="F36" s="9">
        <v>185</v>
      </c>
      <c r="G36" s="9">
        <v>150</v>
      </c>
      <c r="H36" s="9">
        <v>102</v>
      </c>
      <c r="I36" s="9">
        <v>157</v>
      </c>
      <c r="J36" s="10">
        <f t="shared" si="0"/>
        <v>878</v>
      </c>
      <c r="K36" s="11">
        <f t="shared" si="3"/>
        <v>146.33333333333334</v>
      </c>
      <c r="L36" s="48">
        <f t="shared" si="2"/>
        <v>185</v>
      </c>
    </row>
    <row r="37" spans="1:12" ht="15">
      <c r="A37" s="9">
        <v>34</v>
      </c>
      <c r="B37" s="7" t="s">
        <v>89</v>
      </c>
      <c r="C37" s="8">
        <v>80</v>
      </c>
      <c r="D37" s="9">
        <v>144</v>
      </c>
      <c r="E37" s="9">
        <v>120</v>
      </c>
      <c r="F37" s="9">
        <v>137</v>
      </c>
      <c r="G37" s="9">
        <v>171</v>
      </c>
      <c r="H37" s="9">
        <v>101</v>
      </c>
      <c r="I37" s="9">
        <v>134</v>
      </c>
      <c r="J37" s="10">
        <f t="shared" si="0"/>
        <v>807</v>
      </c>
      <c r="K37" s="11">
        <f t="shared" si="3"/>
        <v>134.5</v>
      </c>
      <c r="L37" s="48">
        <f t="shared" si="2"/>
        <v>171</v>
      </c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72" t="s">
        <v>12</v>
      </c>
      <c r="B1" s="68"/>
      <c r="D1" s="73"/>
      <c r="E1" s="68"/>
      <c r="F1" s="68"/>
      <c r="G1" s="68"/>
      <c r="H1" s="68"/>
      <c r="I1" s="68"/>
      <c r="J1" s="74"/>
      <c r="K1" s="74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7" t="s">
        <v>44</v>
      </c>
    </row>
    <row r="4" spans="1:13" ht="15">
      <c r="A4" s="6">
        <v>1</v>
      </c>
      <c r="B4" s="7" t="s">
        <v>100</v>
      </c>
      <c r="C4" s="12">
        <v>78</v>
      </c>
      <c r="D4" s="9">
        <v>174</v>
      </c>
      <c r="E4" s="9">
        <v>158</v>
      </c>
      <c r="F4" s="9">
        <v>212</v>
      </c>
      <c r="G4" s="9">
        <v>168</v>
      </c>
      <c r="H4" s="9">
        <v>151</v>
      </c>
      <c r="I4" s="9">
        <v>232</v>
      </c>
      <c r="J4" s="10">
        <f aca="true" t="shared" si="0" ref="J4:J15">SUM(D4:I4)</f>
        <v>1095</v>
      </c>
      <c r="K4" s="11">
        <f aca="true" t="shared" si="1" ref="K4:K11">AVERAGE(D4:I4)</f>
        <v>182.5</v>
      </c>
      <c r="L4" s="9">
        <f aca="true" t="shared" si="2" ref="L4:L15">MAX(D4:I4)</f>
        <v>232</v>
      </c>
      <c r="M4" s="46"/>
    </row>
    <row r="5" spans="1:12" ht="15">
      <c r="A5" s="6">
        <v>2</v>
      </c>
      <c r="B5" s="7" t="s">
        <v>93</v>
      </c>
      <c r="C5" s="12">
        <v>59</v>
      </c>
      <c r="D5" s="9">
        <v>199</v>
      </c>
      <c r="E5" s="9">
        <v>171</v>
      </c>
      <c r="F5" s="9">
        <v>151</v>
      </c>
      <c r="G5" s="9">
        <v>193</v>
      </c>
      <c r="H5" s="9">
        <v>198</v>
      </c>
      <c r="I5" s="9">
        <v>160</v>
      </c>
      <c r="J5" s="10">
        <f t="shared" si="0"/>
        <v>1072</v>
      </c>
      <c r="K5" s="11">
        <f t="shared" si="1"/>
        <v>178.66666666666666</v>
      </c>
      <c r="L5" s="9">
        <f t="shared" si="2"/>
        <v>199</v>
      </c>
    </row>
    <row r="6" spans="1:12" ht="15">
      <c r="A6" s="6">
        <v>3</v>
      </c>
      <c r="B6" s="7" t="s">
        <v>103</v>
      </c>
      <c r="C6" s="12">
        <v>83</v>
      </c>
      <c r="D6" s="9">
        <v>132</v>
      </c>
      <c r="E6" s="9">
        <v>136</v>
      </c>
      <c r="F6" s="9">
        <v>134</v>
      </c>
      <c r="G6" s="9">
        <v>253</v>
      </c>
      <c r="H6" s="9">
        <v>189</v>
      </c>
      <c r="I6" s="9">
        <v>173</v>
      </c>
      <c r="J6" s="10">
        <f t="shared" si="0"/>
        <v>1017</v>
      </c>
      <c r="K6" s="11">
        <f t="shared" si="1"/>
        <v>169.5</v>
      </c>
      <c r="L6" s="9">
        <f t="shared" si="2"/>
        <v>253</v>
      </c>
    </row>
    <row r="7" spans="1:12" ht="15">
      <c r="A7" s="6">
        <v>4</v>
      </c>
      <c r="B7" s="7" t="s">
        <v>102</v>
      </c>
      <c r="C7" s="12">
        <v>81</v>
      </c>
      <c r="D7" s="9">
        <v>132</v>
      </c>
      <c r="E7" s="9">
        <v>159</v>
      </c>
      <c r="F7" s="9">
        <v>158</v>
      </c>
      <c r="G7" s="9">
        <v>183</v>
      </c>
      <c r="H7" s="9">
        <v>184</v>
      </c>
      <c r="I7" s="9">
        <v>176</v>
      </c>
      <c r="J7" s="10">
        <f t="shared" si="0"/>
        <v>992</v>
      </c>
      <c r="K7" s="11">
        <f t="shared" si="1"/>
        <v>165.33333333333334</v>
      </c>
      <c r="L7" s="9">
        <f t="shared" si="2"/>
        <v>184</v>
      </c>
    </row>
    <row r="8" spans="1:12" ht="15">
      <c r="A8" s="6">
        <v>5</v>
      </c>
      <c r="B8" s="7" t="s">
        <v>97</v>
      </c>
      <c r="C8" s="12">
        <v>73</v>
      </c>
      <c r="D8" s="9">
        <v>154</v>
      </c>
      <c r="E8" s="9">
        <v>164</v>
      </c>
      <c r="F8" s="9">
        <v>155</v>
      </c>
      <c r="G8" s="9">
        <v>201</v>
      </c>
      <c r="H8" s="9">
        <v>174</v>
      </c>
      <c r="I8" s="9">
        <v>141</v>
      </c>
      <c r="J8" s="10">
        <f t="shared" si="0"/>
        <v>989</v>
      </c>
      <c r="K8" s="11">
        <f t="shared" si="1"/>
        <v>164.83333333333334</v>
      </c>
      <c r="L8" s="9">
        <f t="shared" si="2"/>
        <v>201</v>
      </c>
    </row>
    <row r="9" spans="1:12" ht="15">
      <c r="A9" s="6">
        <v>6</v>
      </c>
      <c r="B9" s="7" t="s">
        <v>96</v>
      </c>
      <c r="C9" s="12">
        <v>67</v>
      </c>
      <c r="D9" s="9">
        <v>246</v>
      </c>
      <c r="E9" s="9">
        <v>142</v>
      </c>
      <c r="F9" s="9">
        <v>117</v>
      </c>
      <c r="G9" s="9">
        <v>174</v>
      </c>
      <c r="H9" s="9">
        <v>148</v>
      </c>
      <c r="I9" s="9">
        <v>160</v>
      </c>
      <c r="J9" s="10">
        <f t="shared" si="0"/>
        <v>987</v>
      </c>
      <c r="K9" s="11">
        <f t="shared" si="1"/>
        <v>164.5</v>
      </c>
      <c r="L9" s="9">
        <f t="shared" si="2"/>
        <v>246</v>
      </c>
    </row>
    <row r="10" spans="1:12" ht="15">
      <c r="A10" s="6">
        <v>7</v>
      </c>
      <c r="B10" s="7" t="s">
        <v>98</v>
      </c>
      <c r="C10" s="12">
        <v>76</v>
      </c>
      <c r="D10" s="9">
        <v>156</v>
      </c>
      <c r="E10" s="9">
        <v>179</v>
      </c>
      <c r="F10" s="9">
        <v>119</v>
      </c>
      <c r="G10" s="9">
        <v>217</v>
      </c>
      <c r="H10" s="9">
        <v>138</v>
      </c>
      <c r="I10" s="9">
        <v>169</v>
      </c>
      <c r="J10" s="10">
        <f t="shared" si="0"/>
        <v>978</v>
      </c>
      <c r="K10" s="11">
        <f t="shared" si="1"/>
        <v>163</v>
      </c>
      <c r="L10" s="9">
        <f t="shared" si="2"/>
        <v>217</v>
      </c>
    </row>
    <row r="11" spans="1:12" ht="15">
      <c r="A11" s="6">
        <v>8</v>
      </c>
      <c r="B11" s="7" t="s">
        <v>99</v>
      </c>
      <c r="C11" s="12">
        <v>77</v>
      </c>
      <c r="D11" s="9">
        <v>159</v>
      </c>
      <c r="E11" s="9">
        <v>154</v>
      </c>
      <c r="F11" s="9">
        <v>149</v>
      </c>
      <c r="G11" s="9">
        <v>169</v>
      </c>
      <c r="H11" s="9">
        <v>151</v>
      </c>
      <c r="I11" s="9">
        <v>177</v>
      </c>
      <c r="J11" s="10">
        <f t="shared" si="0"/>
        <v>959</v>
      </c>
      <c r="K11" s="11">
        <f t="shared" si="1"/>
        <v>159.83333333333334</v>
      </c>
      <c r="L11" s="9">
        <f t="shared" si="2"/>
        <v>177</v>
      </c>
    </row>
    <row r="12" spans="1:13" ht="15">
      <c r="A12" s="6">
        <v>9</v>
      </c>
      <c r="B12" s="7" t="s">
        <v>104</v>
      </c>
      <c r="C12" s="12">
        <v>84</v>
      </c>
      <c r="D12" s="9">
        <v>158</v>
      </c>
      <c r="E12" s="9">
        <v>152</v>
      </c>
      <c r="F12" s="9">
        <v>163</v>
      </c>
      <c r="G12" s="9">
        <v>167</v>
      </c>
      <c r="H12" s="9">
        <v>145</v>
      </c>
      <c r="I12" s="9">
        <v>170</v>
      </c>
      <c r="J12" s="10">
        <f t="shared" si="0"/>
        <v>955</v>
      </c>
      <c r="K12" s="11">
        <f>AVERAGE(D12:I12)</f>
        <v>159.16666666666666</v>
      </c>
      <c r="L12" s="9">
        <f t="shared" si="2"/>
        <v>170</v>
      </c>
      <c r="M12" s="46"/>
    </row>
    <row r="13" spans="1:12" ht="15">
      <c r="A13" s="6">
        <v>10</v>
      </c>
      <c r="B13" s="7" t="s">
        <v>94</v>
      </c>
      <c r="C13" s="12">
        <v>61</v>
      </c>
      <c r="D13" s="9">
        <v>139</v>
      </c>
      <c r="E13" s="9">
        <v>116</v>
      </c>
      <c r="F13" s="9">
        <v>121</v>
      </c>
      <c r="G13" s="9">
        <v>149</v>
      </c>
      <c r="H13" s="9">
        <v>156</v>
      </c>
      <c r="I13" s="9">
        <v>173</v>
      </c>
      <c r="J13" s="10">
        <f t="shared" si="0"/>
        <v>854</v>
      </c>
      <c r="K13" s="11">
        <f>AVERAGE(D13:I13)</f>
        <v>142.33333333333334</v>
      </c>
      <c r="L13" s="9">
        <f t="shared" si="2"/>
        <v>173</v>
      </c>
    </row>
    <row r="14" spans="1:12" ht="15">
      <c r="A14" s="6">
        <v>11</v>
      </c>
      <c r="B14" s="7" t="s">
        <v>101</v>
      </c>
      <c r="C14" s="12">
        <v>80</v>
      </c>
      <c r="D14" s="9">
        <v>168</v>
      </c>
      <c r="E14" s="9">
        <v>143</v>
      </c>
      <c r="F14" s="9">
        <v>120</v>
      </c>
      <c r="G14" s="9">
        <v>140</v>
      </c>
      <c r="H14" s="9">
        <v>164</v>
      </c>
      <c r="I14" s="9">
        <v>111</v>
      </c>
      <c r="J14" s="10">
        <f t="shared" si="0"/>
        <v>846</v>
      </c>
      <c r="K14" s="11">
        <f>AVERAGE(D14:I14)</f>
        <v>141</v>
      </c>
      <c r="L14" s="9">
        <f t="shared" si="2"/>
        <v>168</v>
      </c>
    </row>
    <row r="15" spans="1:12" ht="15">
      <c r="A15" s="6">
        <v>12</v>
      </c>
      <c r="B15" s="7" t="s">
        <v>95</v>
      </c>
      <c r="C15" s="12">
        <v>63</v>
      </c>
      <c r="D15" s="9">
        <v>114</v>
      </c>
      <c r="E15" s="9">
        <v>128</v>
      </c>
      <c r="F15" s="9">
        <v>144</v>
      </c>
      <c r="G15" s="9">
        <v>121</v>
      </c>
      <c r="H15" s="9">
        <v>132</v>
      </c>
      <c r="I15" s="9">
        <v>103</v>
      </c>
      <c r="J15" s="10">
        <f t="shared" si="0"/>
        <v>742</v>
      </c>
      <c r="K15" s="11">
        <f>AVERAGE(D15:I15)</f>
        <v>123.66666666666667</v>
      </c>
      <c r="L15" s="9">
        <f t="shared" si="2"/>
        <v>144</v>
      </c>
    </row>
    <row r="16" spans="1:12" ht="15">
      <c r="A16" s="2"/>
      <c r="L16" s="2"/>
    </row>
    <row r="17" spans="1:12" ht="15">
      <c r="A17" s="2"/>
      <c r="L17" s="2"/>
    </row>
    <row r="18" spans="1:12" ht="15">
      <c r="A18" s="2"/>
      <c r="L18" s="2"/>
    </row>
    <row r="19" spans="1:12" ht="15">
      <c r="A19" s="2"/>
      <c r="L19" s="2"/>
    </row>
    <row r="20" spans="1:12" ht="15">
      <c r="A20" s="2"/>
      <c r="L20" s="2"/>
    </row>
    <row r="21" spans="1:12" ht="15">
      <c r="A21" s="2"/>
      <c r="L21" s="2"/>
    </row>
    <row r="22" spans="1:12" ht="15">
      <c r="A22" s="2"/>
      <c r="L22" s="2"/>
    </row>
    <row r="23" spans="1:12" ht="15">
      <c r="A23" s="2"/>
      <c r="L23" s="2"/>
    </row>
    <row r="24" spans="1:12" ht="15">
      <c r="A24" s="2"/>
      <c r="L24" s="2"/>
    </row>
    <row r="25" spans="1:12" ht="15">
      <c r="A25" s="2"/>
      <c r="L25" s="2"/>
    </row>
    <row r="26" spans="1:12" ht="15">
      <c r="A26" s="2"/>
      <c r="L26" s="2"/>
    </row>
    <row r="27" spans="1:12" ht="15">
      <c r="A27" s="2"/>
      <c r="L27" s="2"/>
    </row>
    <row r="28" spans="1:12" ht="15">
      <c r="A28" s="2"/>
      <c r="L28" s="2"/>
    </row>
    <row r="29" spans="1:12" ht="15">
      <c r="A29" s="2"/>
      <c r="L29" s="2"/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4" sqref="B4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421875" style="15" customWidth="1"/>
    <col min="30" max="30" width="7.28125" style="15" bestFit="1" customWidth="1"/>
    <col min="31" max="16384" width="9.140625" style="15" customWidth="1"/>
  </cols>
  <sheetData>
    <row r="1" spans="1:30" ht="13.5">
      <c r="A1" s="75" t="s">
        <v>13</v>
      </c>
      <c r="B1" s="76"/>
      <c r="C1" s="14"/>
      <c r="D1" s="14"/>
      <c r="F1" s="77"/>
      <c r="G1" s="77"/>
      <c r="H1" s="77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8"/>
      <c r="AA1" s="68"/>
      <c r="AB1" s="68"/>
      <c r="AC1" s="68"/>
      <c r="AD1" s="68"/>
    </row>
    <row r="2" ht="13.5" thickBot="1"/>
    <row r="3" spans="1:3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56</v>
      </c>
      <c r="AD3" s="17" t="s">
        <v>10</v>
      </c>
    </row>
    <row r="4" spans="1:32" ht="12.75">
      <c r="A4" s="19">
        <v>1</v>
      </c>
      <c r="B4" s="20" t="s">
        <v>110</v>
      </c>
      <c r="C4" s="20">
        <v>135</v>
      </c>
      <c r="D4" s="21">
        <v>58</v>
      </c>
      <c r="E4" s="28">
        <v>66</v>
      </c>
      <c r="F4" s="22">
        <v>161</v>
      </c>
      <c r="G4" s="23">
        <f aca="true" t="shared" si="0" ref="G4:G20">D4</f>
        <v>58</v>
      </c>
      <c r="H4" s="24">
        <f aca="true" t="shared" si="1" ref="H4:H20">SUM(F4:G4)</f>
        <v>219</v>
      </c>
      <c r="I4" s="22">
        <v>139</v>
      </c>
      <c r="J4" s="23">
        <f aca="true" t="shared" si="2" ref="J4:J20">D4</f>
        <v>58</v>
      </c>
      <c r="K4" s="24">
        <f aca="true" t="shared" si="3" ref="K4:K20">SUM(I4:J4)</f>
        <v>197</v>
      </c>
      <c r="L4" s="27">
        <f aca="true" t="shared" si="4" ref="L4:L20">H4+K4</f>
        <v>416</v>
      </c>
      <c r="M4" s="22">
        <v>131</v>
      </c>
      <c r="N4" s="23">
        <f aca="true" t="shared" si="5" ref="N4:N20">D4</f>
        <v>58</v>
      </c>
      <c r="O4" s="24">
        <f aca="true" t="shared" si="6" ref="O4:O20">SUM(M4:N4)</f>
        <v>189</v>
      </c>
      <c r="P4" s="27">
        <f aca="true" t="shared" si="7" ref="P4:P20">L4+O4</f>
        <v>605</v>
      </c>
      <c r="Q4" s="22">
        <v>177</v>
      </c>
      <c r="R4" s="23">
        <f aca="true" t="shared" si="8" ref="R4:R20">D4</f>
        <v>58</v>
      </c>
      <c r="S4" s="24">
        <f aca="true" t="shared" si="9" ref="S4:S20">SUM(Q4:R4)</f>
        <v>235</v>
      </c>
      <c r="T4" s="27">
        <f aca="true" t="shared" si="10" ref="T4:T20">P4+S4</f>
        <v>840</v>
      </c>
      <c r="U4" s="22">
        <v>195</v>
      </c>
      <c r="V4" s="23">
        <f aca="true" t="shared" si="11" ref="V4:V20">D4</f>
        <v>58</v>
      </c>
      <c r="W4" s="24">
        <f aca="true" t="shared" si="12" ref="W4:W20">SUM(U4:V4)</f>
        <v>253</v>
      </c>
      <c r="X4" s="27">
        <f aca="true" t="shared" si="13" ref="X4:X20">T4+W4</f>
        <v>1093</v>
      </c>
      <c r="Y4" s="22">
        <v>138</v>
      </c>
      <c r="Z4" s="23">
        <f aca="true" t="shared" si="14" ref="Z4:Z20">D4</f>
        <v>58</v>
      </c>
      <c r="AA4" s="24">
        <f aca="true" t="shared" si="15" ref="AA4:AA20">SUM(Y4:Z4)</f>
        <v>196</v>
      </c>
      <c r="AB4" s="25">
        <f aca="true" t="shared" si="16" ref="AB4:AB20">H4+K4+O4+S4+W4+AA4</f>
        <v>1289</v>
      </c>
      <c r="AC4" s="55">
        <f>F4+I4+M4+Q4+U4+Y4</f>
        <v>941</v>
      </c>
      <c r="AD4" s="26">
        <f>AVERAGE(F4,I4,M4,Q4,U4,Y4)</f>
        <v>156.83333333333334</v>
      </c>
      <c r="AF4" s="49"/>
    </row>
    <row r="5" spans="1:30" ht="12.75">
      <c r="A5" s="19">
        <v>2</v>
      </c>
      <c r="B5" s="20" t="s">
        <v>106</v>
      </c>
      <c r="C5" s="20">
        <v>149</v>
      </c>
      <c r="D5" s="21">
        <v>45</v>
      </c>
      <c r="E5" s="28">
        <v>62</v>
      </c>
      <c r="F5" s="22">
        <v>154</v>
      </c>
      <c r="G5" s="23">
        <f t="shared" si="0"/>
        <v>45</v>
      </c>
      <c r="H5" s="24">
        <f t="shared" si="1"/>
        <v>199</v>
      </c>
      <c r="I5" s="22">
        <v>163</v>
      </c>
      <c r="J5" s="23">
        <f t="shared" si="2"/>
        <v>45</v>
      </c>
      <c r="K5" s="24">
        <f t="shared" si="3"/>
        <v>208</v>
      </c>
      <c r="L5" s="27">
        <f t="shared" si="4"/>
        <v>407</v>
      </c>
      <c r="M5" s="22">
        <v>166</v>
      </c>
      <c r="N5" s="23">
        <f t="shared" si="5"/>
        <v>45</v>
      </c>
      <c r="O5" s="24">
        <f t="shared" si="6"/>
        <v>211</v>
      </c>
      <c r="P5" s="27">
        <f t="shared" si="7"/>
        <v>618</v>
      </c>
      <c r="Q5" s="22">
        <v>165</v>
      </c>
      <c r="R5" s="23">
        <f t="shared" si="8"/>
        <v>45</v>
      </c>
      <c r="S5" s="24">
        <f t="shared" si="9"/>
        <v>210</v>
      </c>
      <c r="T5" s="27">
        <f t="shared" si="10"/>
        <v>828</v>
      </c>
      <c r="U5" s="22">
        <v>167</v>
      </c>
      <c r="V5" s="23">
        <f t="shared" si="11"/>
        <v>45</v>
      </c>
      <c r="W5" s="24">
        <f t="shared" si="12"/>
        <v>212</v>
      </c>
      <c r="X5" s="27">
        <f t="shared" si="13"/>
        <v>1040</v>
      </c>
      <c r="Y5" s="22">
        <v>159</v>
      </c>
      <c r="Z5" s="23">
        <f t="shared" si="14"/>
        <v>45</v>
      </c>
      <c r="AA5" s="24">
        <f t="shared" si="15"/>
        <v>204</v>
      </c>
      <c r="AB5" s="25">
        <f t="shared" si="16"/>
        <v>1244</v>
      </c>
      <c r="AC5" s="55">
        <f aca="true" t="shared" si="17" ref="AC5:AC20">F5+I5+M5+Q5+U5+Y5</f>
        <v>974</v>
      </c>
      <c r="AD5" s="26">
        <f aca="true" t="shared" si="18" ref="AD5:AD11">AVERAGE(F5,I5,M5,Q5,U5,Y5)</f>
        <v>162.33333333333334</v>
      </c>
    </row>
    <row r="6" spans="1:30" ht="12.75">
      <c r="A6" s="19">
        <v>3</v>
      </c>
      <c r="B6" s="20" t="s">
        <v>113</v>
      </c>
      <c r="C6" s="20">
        <v>166</v>
      </c>
      <c r="D6" s="21">
        <v>30</v>
      </c>
      <c r="E6" s="28">
        <v>68</v>
      </c>
      <c r="F6" s="22">
        <v>182</v>
      </c>
      <c r="G6" s="23">
        <f t="shared" si="0"/>
        <v>30</v>
      </c>
      <c r="H6" s="24">
        <f t="shared" si="1"/>
        <v>212</v>
      </c>
      <c r="I6" s="22">
        <v>156</v>
      </c>
      <c r="J6" s="23">
        <f t="shared" si="2"/>
        <v>30</v>
      </c>
      <c r="K6" s="24">
        <f t="shared" si="3"/>
        <v>186</v>
      </c>
      <c r="L6" s="27">
        <f t="shared" si="4"/>
        <v>398</v>
      </c>
      <c r="M6" s="22">
        <v>171</v>
      </c>
      <c r="N6" s="23">
        <f t="shared" si="5"/>
        <v>30</v>
      </c>
      <c r="O6" s="24">
        <f t="shared" si="6"/>
        <v>201</v>
      </c>
      <c r="P6" s="27">
        <f t="shared" si="7"/>
        <v>599</v>
      </c>
      <c r="Q6" s="22">
        <v>153</v>
      </c>
      <c r="R6" s="23">
        <f t="shared" si="8"/>
        <v>30</v>
      </c>
      <c r="S6" s="24">
        <f t="shared" si="9"/>
        <v>183</v>
      </c>
      <c r="T6" s="27">
        <f t="shared" si="10"/>
        <v>782</v>
      </c>
      <c r="U6" s="22">
        <v>151</v>
      </c>
      <c r="V6" s="23">
        <f t="shared" si="11"/>
        <v>30</v>
      </c>
      <c r="W6" s="24">
        <f t="shared" si="12"/>
        <v>181</v>
      </c>
      <c r="X6" s="27">
        <f t="shared" si="13"/>
        <v>963</v>
      </c>
      <c r="Y6" s="22">
        <v>209</v>
      </c>
      <c r="Z6" s="23">
        <f t="shared" si="14"/>
        <v>30</v>
      </c>
      <c r="AA6" s="24">
        <f t="shared" si="15"/>
        <v>239</v>
      </c>
      <c r="AB6" s="25">
        <f t="shared" si="16"/>
        <v>1202</v>
      </c>
      <c r="AC6" s="55">
        <f t="shared" si="17"/>
        <v>1022</v>
      </c>
      <c r="AD6" s="26">
        <f t="shared" si="18"/>
        <v>170.33333333333334</v>
      </c>
    </row>
    <row r="7" spans="1:30" ht="12.75">
      <c r="A7" s="19">
        <v>4</v>
      </c>
      <c r="B7" s="20" t="s">
        <v>118</v>
      </c>
      <c r="C7" s="20">
        <v>145</v>
      </c>
      <c r="D7" s="21">
        <v>49</v>
      </c>
      <c r="E7" s="28">
        <v>77</v>
      </c>
      <c r="F7" s="22">
        <v>131</v>
      </c>
      <c r="G7" s="23">
        <f t="shared" si="0"/>
        <v>49</v>
      </c>
      <c r="H7" s="24">
        <f t="shared" si="1"/>
        <v>180</v>
      </c>
      <c r="I7" s="22">
        <v>133</v>
      </c>
      <c r="J7" s="23">
        <f t="shared" si="2"/>
        <v>49</v>
      </c>
      <c r="K7" s="24">
        <f t="shared" si="3"/>
        <v>182</v>
      </c>
      <c r="L7" s="27">
        <f t="shared" si="4"/>
        <v>362</v>
      </c>
      <c r="M7" s="22">
        <v>170</v>
      </c>
      <c r="N7" s="23">
        <f t="shared" si="5"/>
        <v>49</v>
      </c>
      <c r="O7" s="24">
        <f t="shared" si="6"/>
        <v>219</v>
      </c>
      <c r="P7" s="27">
        <f t="shared" si="7"/>
        <v>581</v>
      </c>
      <c r="Q7" s="22">
        <v>162</v>
      </c>
      <c r="R7" s="23">
        <f t="shared" si="8"/>
        <v>49</v>
      </c>
      <c r="S7" s="24">
        <f t="shared" si="9"/>
        <v>211</v>
      </c>
      <c r="T7" s="27">
        <f t="shared" si="10"/>
        <v>792</v>
      </c>
      <c r="U7" s="22">
        <v>147</v>
      </c>
      <c r="V7" s="23">
        <f t="shared" si="11"/>
        <v>49</v>
      </c>
      <c r="W7" s="24">
        <f t="shared" si="12"/>
        <v>196</v>
      </c>
      <c r="X7" s="27">
        <f t="shared" si="13"/>
        <v>988</v>
      </c>
      <c r="Y7" s="22">
        <v>133</v>
      </c>
      <c r="Z7" s="23">
        <f t="shared" si="14"/>
        <v>49</v>
      </c>
      <c r="AA7" s="24">
        <f t="shared" si="15"/>
        <v>182</v>
      </c>
      <c r="AB7" s="25">
        <f t="shared" si="16"/>
        <v>1170</v>
      </c>
      <c r="AC7" s="55">
        <f t="shared" si="17"/>
        <v>876</v>
      </c>
      <c r="AD7" s="26">
        <f t="shared" si="18"/>
        <v>146</v>
      </c>
    </row>
    <row r="8" spans="1:30" ht="12.75">
      <c r="A8" s="19">
        <v>5</v>
      </c>
      <c r="B8" s="20" t="s">
        <v>119</v>
      </c>
      <c r="C8" s="20">
        <v>123</v>
      </c>
      <c r="D8" s="21">
        <v>69</v>
      </c>
      <c r="E8" s="28">
        <v>79</v>
      </c>
      <c r="F8" s="22">
        <v>120</v>
      </c>
      <c r="G8" s="23">
        <f t="shared" si="0"/>
        <v>69</v>
      </c>
      <c r="H8" s="24">
        <f t="shared" si="1"/>
        <v>189</v>
      </c>
      <c r="I8" s="22">
        <v>141</v>
      </c>
      <c r="J8" s="23">
        <f t="shared" si="2"/>
        <v>69</v>
      </c>
      <c r="K8" s="24">
        <f t="shared" si="3"/>
        <v>210</v>
      </c>
      <c r="L8" s="27">
        <f t="shared" si="4"/>
        <v>399</v>
      </c>
      <c r="M8" s="22">
        <v>108</v>
      </c>
      <c r="N8" s="23">
        <f t="shared" si="5"/>
        <v>69</v>
      </c>
      <c r="O8" s="24">
        <f t="shared" si="6"/>
        <v>177</v>
      </c>
      <c r="P8" s="27">
        <f t="shared" si="7"/>
        <v>576</v>
      </c>
      <c r="Q8" s="22">
        <v>148</v>
      </c>
      <c r="R8" s="23">
        <f t="shared" si="8"/>
        <v>69</v>
      </c>
      <c r="S8" s="24">
        <f t="shared" si="9"/>
        <v>217</v>
      </c>
      <c r="T8" s="27">
        <f t="shared" si="10"/>
        <v>793</v>
      </c>
      <c r="U8" s="22">
        <v>109</v>
      </c>
      <c r="V8" s="23">
        <f t="shared" si="11"/>
        <v>69</v>
      </c>
      <c r="W8" s="24">
        <f t="shared" si="12"/>
        <v>178</v>
      </c>
      <c r="X8" s="27">
        <f t="shared" si="13"/>
        <v>971</v>
      </c>
      <c r="Y8" s="22">
        <v>125</v>
      </c>
      <c r="Z8" s="23">
        <f t="shared" si="14"/>
        <v>69</v>
      </c>
      <c r="AA8" s="24">
        <f t="shared" si="15"/>
        <v>194</v>
      </c>
      <c r="AB8" s="25">
        <f t="shared" si="16"/>
        <v>1165</v>
      </c>
      <c r="AC8" s="55">
        <f t="shared" si="17"/>
        <v>751</v>
      </c>
      <c r="AD8" s="26">
        <f t="shared" si="18"/>
        <v>125.16666666666667</v>
      </c>
    </row>
    <row r="9" spans="1:30" ht="12.75">
      <c r="A9" s="19">
        <v>6</v>
      </c>
      <c r="B9" s="20" t="s">
        <v>105</v>
      </c>
      <c r="C9" s="20">
        <v>142</v>
      </c>
      <c r="D9" s="21">
        <v>52</v>
      </c>
      <c r="E9" s="28">
        <v>59</v>
      </c>
      <c r="F9" s="22">
        <v>190</v>
      </c>
      <c r="G9" s="23">
        <f t="shared" si="0"/>
        <v>52</v>
      </c>
      <c r="H9" s="24">
        <f t="shared" si="1"/>
        <v>242</v>
      </c>
      <c r="I9" s="22">
        <v>161</v>
      </c>
      <c r="J9" s="23">
        <f t="shared" si="2"/>
        <v>52</v>
      </c>
      <c r="K9" s="24">
        <f t="shared" si="3"/>
        <v>213</v>
      </c>
      <c r="L9" s="27">
        <f t="shared" si="4"/>
        <v>455</v>
      </c>
      <c r="M9" s="22">
        <v>132</v>
      </c>
      <c r="N9" s="23">
        <f t="shared" si="5"/>
        <v>52</v>
      </c>
      <c r="O9" s="24">
        <f t="shared" si="6"/>
        <v>184</v>
      </c>
      <c r="P9" s="27">
        <f t="shared" si="7"/>
        <v>639</v>
      </c>
      <c r="Q9" s="22">
        <v>148</v>
      </c>
      <c r="R9" s="23">
        <f t="shared" si="8"/>
        <v>52</v>
      </c>
      <c r="S9" s="24">
        <f t="shared" si="9"/>
        <v>200</v>
      </c>
      <c r="T9" s="27">
        <f t="shared" si="10"/>
        <v>839</v>
      </c>
      <c r="U9" s="22">
        <v>113</v>
      </c>
      <c r="V9" s="23">
        <f t="shared" si="11"/>
        <v>52</v>
      </c>
      <c r="W9" s="24">
        <f t="shared" si="12"/>
        <v>165</v>
      </c>
      <c r="X9" s="27">
        <f t="shared" si="13"/>
        <v>1004</v>
      </c>
      <c r="Y9" s="22">
        <v>100</v>
      </c>
      <c r="Z9" s="23">
        <f t="shared" si="14"/>
        <v>52</v>
      </c>
      <c r="AA9" s="24">
        <f t="shared" si="15"/>
        <v>152</v>
      </c>
      <c r="AB9" s="25">
        <f t="shared" si="16"/>
        <v>1156</v>
      </c>
      <c r="AC9" s="55">
        <f t="shared" si="17"/>
        <v>844</v>
      </c>
      <c r="AD9" s="26">
        <f t="shared" si="18"/>
        <v>140.66666666666666</v>
      </c>
    </row>
    <row r="10" spans="1:30" ht="12.75">
      <c r="A10" s="19">
        <v>7</v>
      </c>
      <c r="B10" s="20" t="s">
        <v>109</v>
      </c>
      <c r="C10" s="20">
        <v>164</v>
      </c>
      <c r="D10" s="21">
        <v>32</v>
      </c>
      <c r="E10" s="28">
        <v>66</v>
      </c>
      <c r="F10" s="22">
        <v>182</v>
      </c>
      <c r="G10" s="23">
        <f t="shared" si="0"/>
        <v>32</v>
      </c>
      <c r="H10" s="24">
        <f t="shared" si="1"/>
        <v>214</v>
      </c>
      <c r="I10" s="22">
        <v>157</v>
      </c>
      <c r="J10" s="23">
        <f t="shared" si="2"/>
        <v>32</v>
      </c>
      <c r="K10" s="24">
        <f t="shared" si="3"/>
        <v>189</v>
      </c>
      <c r="L10" s="27">
        <f t="shared" si="4"/>
        <v>403</v>
      </c>
      <c r="M10" s="22">
        <v>170</v>
      </c>
      <c r="N10" s="23">
        <f t="shared" si="5"/>
        <v>32</v>
      </c>
      <c r="O10" s="24">
        <f t="shared" si="6"/>
        <v>202</v>
      </c>
      <c r="P10" s="27">
        <f t="shared" si="7"/>
        <v>605</v>
      </c>
      <c r="Q10" s="22">
        <v>141</v>
      </c>
      <c r="R10" s="23">
        <f t="shared" si="8"/>
        <v>32</v>
      </c>
      <c r="S10" s="24">
        <f t="shared" si="9"/>
        <v>173</v>
      </c>
      <c r="T10" s="27">
        <f t="shared" si="10"/>
        <v>778</v>
      </c>
      <c r="U10" s="22">
        <v>160</v>
      </c>
      <c r="V10" s="23">
        <f t="shared" si="11"/>
        <v>32</v>
      </c>
      <c r="W10" s="24">
        <f t="shared" si="12"/>
        <v>192</v>
      </c>
      <c r="X10" s="27">
        <f t="shared" si="13"/>
        <v>970</v>
      </c>
      <c r="Y10" s="22">
        <v>124</v>
      </c>
      <c r="Z10" s="23">
        <f t="shared" si="14"/>
        <v>32</v>
      </c>
      <c r="AA10" s="24">
        <f t="shared" si="15"/>
        <v>156</v>
      </c>
      <c r="AB10" s="25">
        <f t="shared" si="16"/>
        <v>1126</v>
      </c>
      <c r="AC10" s="55">
        <f t="shared" si="17"/>
        <v>934</v>
      </c>
      <c r="AD10" s="26">
        <f t="shared" si="18"/>
        <v>155.66666666666666</v>
      </c>
    </row>
    <row r="11" spans="1:30" ht="12.75">
      <c r="A11" s="19">
        <v>8</v>
      </c>
      <c r="B11" s="20" t="s">
        <v>107</v>
      </c>
      <c r="C11" s="20">
        <v>170</v>
      </c>
      <c r="D11" s="21">
        <v>27</v>
      </c>
      <c r="E11" s="28">
        <v>63</v>
      </c>
      <c r="F11" s="22">
        <v>137</v>
      </c>
      <c r="G11" s="23">
        <f t="shared" si="0"/>
        <v>27</v>
      </c>
      <c r="H11" s="24">
        <f t="shared" si="1"/>
        <v>164</v>
      </c>
      <c r="I11" s="22">
        <v>121</v>
      </c>
      <c r="J11" s="23">
        <f t="shared" si="2"/>
        <v>27</v>
      </c>
      <c r="K11" s="24">
        <f t="shared" si="3"/>
        <v>148</v>
      </c>
      <c r="L11" s="27">
        <f t="shared" si="4"/>
        <v>312</v>
      </c>
      <c r="M11" s="22">
        <v>154</v>
      </c>
      <c r="N11" s="23">
        <f t="shared" si="5"/>
        <v>27</v>
      </c>
      <c r="O11" s="24">
        <f t="shared" si="6"/>
        <v>181</v>
      </c>
      <c r="P11" s="27">
        <f t="shared" si="7"/>
        <v>493</v>
      </c>
      <c r="Q11" s="22">
        <v>184</v>
      </c>
      <c r="R11" s="23">
        <f t="shared" si="8"/>
        <v>27</v>
      </c>
      <c r="S11" s="24">
        <f t="shared" si="9"/>
        <v>211</v>
      </c>
      <c r="T11" s="27">
        <f t="shared" si="10"/>
        <v>704</v>
      </c>
      <c r="U11" s="22">
        <v>168</v>
      </c>
      <c r="V11" s="23">
        <f t="shared" si="11"/>
        <v>27</v>
      </c>
      <c r="W11" s="24">
        <f t="shared" si="12"/>
        <v>195</v>
      </c>
      <c r="X11" s="27">
        <f t="shared" si="13"/>
        <v>899</v>
      </c>
      <c r="Y11" s="22">
        <v>190</v>
      </c>
      <c r="Z11" s="23">
        <f t="shared" si="14"/>
        <v>27</v>
      </c>
      <c r="AA11" s="24">
        <f t="shared" si="15"/>
        <v>217</v>
      </c>
      <c r="AB11" s="25">
        <f t="shared" si="16"/>
        <v>1116</v>
      </c>
      <c r="AC11" s="55">
        <f t="shared" si="17"/>
        <v>954</v>
      </c>
      <c r="AD11" s="26">
        <f t="shared" si="18"/>
        <v>159</v>
      </c>
    </row>
    <row r="12" spans="1:30" ht="12.75">
      <c r="A12" s="19">
        <v>9</v>
      </c>
      <c r="B12" s="20" t="s">
        <v>112</v>
      </c>
      <c r="C12" s="20">
        <v>151</v>
      </c>
      <c r="D12" s="21">
        <v>44</v>
      </c>
      <c r="E12" s="28">
        <v>67</v>
      </c>
      <c r="F12" s="22">
        <v>123</v>
      </c>
      <c r="G12" s="23">
        <f t="shared" si="0"/>
        <v>44</v>
      </c>
      <c r="H12" s="24">
        <f t="shared" si="1"/>
        <v>167</v>
      </c>
      <c r="I12" s="22">
        <v>160</v>
      </c>
      <c r="J12" s="23">
        <f t="shared" si="2"/>
        <v>44</v>
      </c>
      <c r="K12" s="24">
        <f t="shared" si="3"/>
        <v>204</v>
      </c>
      <c r="L12" s="27">
        <f t="shared" si="4"/>
        <v>371</v>
      </c>
      <c r="M12" s="22">
        <v>139</v>
      </c>
      <c r="N12" s="23">
        <f t="shared" si="5"/>
        <v>44</v>
      </c>
      <c r="O12" s="24">
        <f t="shared" si="6"/>
        <v>183</v>
      </c>
      <c r="P12" s="27">
        <f t="shared" si="7"/>
        <v>554</v>
      </c>
      <c r="Q12" s="22">
        <v>134</v>
      </c>
      <c r="R12" s="23">
        <f t="shared" si="8"/>
        <v>44</v>
      </c>
      <c r="S12" s="24">
        <f t="shared" si="9"/>
        <v>178</v>
      </c>
      <c r="T12" s="27">
        <f t="shared" si="10"/>
        <v>732</v>
      </c>
      <c r="U12" s="22">
        <v>135</v>
      </c>
      <c r="V12" s="23">
        <f t="shared" si="11"/>
        <v>44</v>
      </c>
      <c r="W12" s="24">
        <f t="shared" si="12"/>
        <v>179</v>
      </c>
      <c r="X12" s="27">
        <f t="shared" si="13"/>
        <v>911</v>
      </c>
      <c r="Y12" s="22">
        <v>152</v>
      </c>
      <c r="Z12" s="23">
        <f t="shared" si="14"/>
        <v>44</v>
      </c>
      <c r="AA12" s="24">
        <f t="shared" si="15"/>
        <v>196</v>
      </c>
      <c r="AB12" s="25">
        <f t="shared" si="16"/>
        <v>1107</v>
      </c>
      <c r="AC12" s="55">
        <f t="shared" si="17"/>
        <v>843</v>
      </c>
      <c r="AD12" s="26">
        <f aca="true" t="shared" si="19" ref="AD12:AD20">AVERAGE(F12,I12,M12,Q12,U12,Y12)</f>
        <v>140.5</v>
      </c>
    </row>
    <row r="13" spans="1:30" ht="12.75">
      <c r="A13" s="19">
        <v>10</v>
      </c>
      <c r="B13" s="20" t="s">
        <v>114</v>
      </c>
      <c r="C13" s="20">
        <v>139</v>
      </c>
      <c r="D13" s="21">
        <v>54</v>
      </c>
      <c r="E13" s="28">
        <v>69</v>
      </c>
      <c r="F13" s="22">
        <v>103</v>
      </c>
      <c r="G13" s="23">
        <f t="shared" si="0"/>
        <v>54</v>
      </c>
      <c r="H13" s="24">
        <f t="shared" si="1"/>
        <v>157</v>
      </c>
      <c r="I13" s="22">
        <v>124</v>
      </c>
      <c r="J13" s="23">
        <f t="shared" si="2"/>
        <v>54</v>
      </c>
      <c r="K13" s="24">
        <f t="shared" si="3"/>
        <v>178</v>
      </c>
      <c r="L13" s="27">
        <f t="shared" si="4"/>
        <v>335</v>
      </c>
      <c r="M13" s="22">
        <v>109</v>
      </c>
      <c r="N13" s="23">
        <f t="shared" si="5"/>
        <v>54</v>
      </c>
      <c r="O13" s="24">
        <f t="shared" si="6"/>
        <v>163</v>
      </c>
      <c r="P13" s="27">
        <f t="shared" si="7"/>
        <v>498</v>
      </c>
      <c r="Q13" s="22">
        <v>143</v>
      </c>
      <c r="R13" s="23">
        <f t="shared" si="8"/>
        <v>54</v>
      </c>
      <c r="S13" s="24">
        <f t="shared" si="9"/>
        <v>197</v>
      </c>
      <c r="T13" s="27">
        <f t="shared" si="10"/>
        <v>695</v>
      </c>
      <c r="U13" s="22">
        <v>146</v>
      </c>
      <c r="V13" s="23">
        <f t="shared" si="11"/>
        <v>54</v>
      </c>
      <c r="W13" s="24">
        <f t="shared" si="12"/>
        <v>200</v>
      </c>
      <c r="X13" s="27">
        <f t="shared" si="13"/>
        <v>895</v>
      </c>
      <c r="Y13" s="22">
        <v>118</v>
      </c>
      <c r="Z13" s="23">
        <f t="shared" si="14"/>
        <v>54</v>
      </c>
      <c r="AA13" s="24">
        <f t="shared" si="15"/>
        <v>172</v>
      </c>
      <c r="AB13" s="25">
        <f t="shared" si="16"/>
        <v>1067</v>
      </c>
      <c r="AC13" s="55">
        <f t="shared" si="17"/>
        <v>743</v>
      </c>
      <c r="AD13" s="26">
        <f t="shared" si="19"/>
        <v>123.83333333333333</v>
      </c>
    </row>
    <row r="14" spans="1:32" ht="12.75">
      <c r="A14" s="19">
        <v>11</v>
      </c>
      <c r="B14" s="20" t="s">
        <v>123</v>
      </c>
      <c r="C14" s="20">
        <v>172</v>
      </c>
      <c r="D14" s="21">
        <v>25</v>
      </c>
      <c r="E14" s="28">
        <v>81</v>
      </c>
      <c r="F14" s="22">
        <v>161</v>
      </c>
      <c r="G14" s="23">
        <f t="shared" si="0"/>
        <v>25</v>
      </c>
      <c r="H14" s="24">
        <f t="shared" si="1"/>
        <v>186</v>
      </c>
      <c r="I14" s="22">
        <v>150</v>
      </c>
      <c r="J14" s="23">
        <f t="shared" si="2"/>
        <v>25</v>
      </c>
      <c r="K14" s="24">
        <f t="shared" si="3"/>
        <v>175</v>
      </c>
      <c r="L14" s="27">
        <f t="shared" si="4"/>
        <v>361</v>
      </c>
      <c r="M14" s="22">
        <v>143</v>
      </c>
      <c r="N14" s="23">
        <f t="shared" si="5"/>
        <v>25</v>
      </c>
      <c r="O14" s="24">
        <f t="shared" si="6"/>
        <v>168</v>
      </c>
      <c r="P14" s="27">
        <f t="shared" si="7"/>
        <v>529</v>
      </c>
      <c r="Q14" s="22">
        <v>165</v>
      </c>
      <c r="R14" s="23">
        <f t="shared" si="8"/>
        <v>25</v>
      </c>
      <c r="S14" s="24">
        <f t="shared" si="9"/>
        <v>190</v>
      </c>
      <c r="T14" s="27">
        <f t="shared" si="10"/>
        <v>719</v>
      </c>
      <c r="U14" s="22">
        <v>136</v>
      </c>
      <c r="V14" s="23">
        <f t="shared" si="11"/>
        <v>25</v>
      </c>
      <c r="W14" s="24">
        <f t="shared" si="12"/>
        <v>161</v>
      </c>
      <c r="X14" s="27">
        <f t="shared" si="13"/>
        <v>880</v>
      </c>
      <c r="Y14" s="22">
        <v>148</v>
      </c>
      <c r="Z14" s="23">
        <f t="shared" si="14"/>
        <v>25</v>
      </c>
      <c r="AA14" s="24">
        <f t="shared" si="15"/>
        <v>173</v>
      </c>
      <c r="AB14" s="25">
        <f t="shared" si="16"/>
        <v>1053</v>
      </c>
      <c r="AC14" s="55">
        <f t="shared" si="17"/>
        <v>903</v>
      </c>
      <c r="AD14" s="26">
        <f t="shared" si="19"/>
        <v>150.5</v>
      </c>
      <c r="AF14" s="49"/>
    </row>
    <row r="15" spans="1:30" ht="12.75">
      <c r="A15" s="19">
        <v>12</v>
      </c>
      <c r="B15" s="20" t="s">
        <v>108</v>
      </c>
      <c r="C15" s="20">
        <v>154</v>
      </c>
      <c r="D15" s="21">
        <v>41</v>
      </c>
      <c r="E15" s="28">
        <v>65</v>
      </c>
      <c r="F15" s="22">
        <v>123</v>
      </c>
      <c r="G15" s="23">
        <f t="shared" si="0"/>
        <v>41</v>
      </c>
      <c r="H15" s="24">
        <f t="shared" si="1"/>
        <v>164</v>
      </c>
      <c r="I15" s="22">
        <v>117</v>
      </c>
      <c r="J15" s="23">
        <f t="shared" si="2"/>
        <v>41</v>
      </c>
      <c r="K15" s="24">
        <f t="shared" si="3"/>
        <v>158</v>
      </c>
      <c r="L15" s="27">
        <f t="shared" si="4"/>
        <v>322</v>
      </c>
      <c r="M15" s="22">
        <v>153</v>
      </c>
      <c r="N15" s="23">
        <f t="shared" si="5"/>
        <v>41</v>
      </c>
      <c r="O15" s="24">
        <f t="shared" si="6"/>
        <v>194</v>
      </c>
      <c r="P15" s="27">
        <f t="shared" si="7"/>
        <v>516</v>
      </c>
      <c r="Q15" s="22">
        <v>144</v>
      </c>
      <c r="R15" s="23">
        <f t="shared" si="8"/>
        <v>41</v>
      </c>
      <c r="S15" s="24">
        <f t="shared" si="9"/>
        <v>185</v>
      </c>
      <c r="T15" s="27">
        <f t="shared" si="10"/>
        <v>701</v>
      </c>
      <c r="U15" s="22">
        <v>115</v>
      </c>
      <c r="V15" s="23">
        <f t="shared" si="11"/>
        <v>41</v>
      </c>
      <c r="W15" s="24">
        <f t="shared" si="12"/>
        <v>156</v>
      </c>
      <c r="X15" s="27">
        <f t="shared" si="13"/>
        <v>857</v>
      </c>
      <c r="Y15" s="22">
        <v>154</v>
      </c>
      <c r="Z15" s="23">
        <f t="shared" si="14"/>
        <v>41</v>
      </c>
      <c r="AA15" s="24">
        <f t="shared" si="15"/>
        <v>195</v>
      </c>
      <c r="AB15" s="25">
        <f t="shared" si="16"/>
        <v>1052</v>
      </c>
      <c r="AC15" s="55">
        <f t="shared" si="17"/>
        <v>806</v>
      </c>
      <c r="AD15" s="26">
        <f t="shared" si="19"/>
        <v>134.33333333333334</v>
      </c>
    </row>
    <row r="16" spans="1:30" ht="12.75">
      <c r="A16" s="19">
        <v>13</v>
      </c>
      <c r="B16" s="20" t="s">
        <v>117</v>
      </c>
      <c r="C16" s="20">
        <v>158</v>
      </c>
      <c r="D16" s="21">
        <v>37</v>
      </c>
      <c r="E16" s="28">
        <v>72</v>
      </c>
      <c r="F16" s="22">
        <v>157</v>
      </c>
      <c r="G16" s="23">
        <f t="shared" si="0"/>
        <v>37</v>
      </c>
      <c r="H16" s="24">
        <f t="shared" si="1"/>
        <v>194</v>
      </c>
      <c r="I16" s="22">
        <v>140</v>
      </c>
      <c r="J16" s="23">
        <f t="shared" si="2"/>
        <v>37</v>
      </c>
      <c r="K16" s="24">
        <f t="shared" si="3"/>
        <v>177</v>
      </c>
      <c r="L16" s="27">
        <f t="shared" si="4"/>
        <v>371</v>
      </c>
      <c r="M16" s="22">
        <v>139</v>
      </c>
      <c r="N16" s="23">
        <f t="shared" si="5"/>
        <v>37</v>
      </c>
      <c r="O16" s="24">
        <f t="shared" si="6"/>
        <v>176</v>
      </c>
      <c r="P16" s="27">
        <f t="shared" si="7"/>
        <v>547</v>
      </c>
      <c r="Q16" s="22">
        <v>125</v>
      </c>
      <c r="R16" s="23">
        <f t="shared" si="8"/>
        <v>37</v>
      </c>
      <c r="S16" s="24">
        <f t="shared" si="9"/>
        <v>162</v>
      </c>
      <c r="T16" s="27">
        <f t="shared" si="10"/>
        <v>709</v>
      </c>
      <c r="U16" s="22">
        <v>126</v>
      </c>
      <c r="V16" s="23">
        <f t="shared" si="11"/>
        <v>37</v>
      </c>
      <c r="W16" s="24">
        <f t="shared" si="12"/>
        <v>163</v>
      </c>
      <c r="X16" s="27">
        <f t="shared" si="13"/>
        <v>872</v>
      </c>
      <c r="Y16" s="22">
        <v>113</v>
      </c>
      <c r="Z16" s="23">
        <f t="shared" si="14"/>
        <v>37</v>
      </c>
      <c r="AA16" s="24">
        <f t="shared" si="15"/>
        <v>150</v>
      </c>
      <c r="AB16" s="25">
        <f t="shared" si="16"/>
        <v>1022</v>
      </c>
      <c r="AC16" s="55">
        <f t="shared" si="17"/>
        <v>800</v>
      </c>
      <c r="AD16" s="26">
        <f t="shared" si="19"/>
        <v>133.33333333333334</v>
      </c>
    </row>
    <row r="17" spans="1:30" ht="12.75">
      <c r="A17" s="19">
        <v>14</v>
      </c>
      <c r="B17" s="20" t="s">
        <v>116</v>
      </c>
      <c r="C17" s="20">
        <v>171</v>
      </c>
      <c r="D17" s="21">
        <v>26</v>
      </c>
      <c r="E17" s="28">
        <v>70</v>
      </c>
      <c r="F17" s="22">
        <v>159</v>
      </c>
      <c r="G17" s="23">
        <f t="shared" si="0"/>
        <v>26</v>
      </c>
      <c r="H17" s="24">
        <f t="shared" si="1"/>
        <v>185</v>
      </c>
      <c r="I17" s="22">
        <v>132</v>
      </c>
      <c r="J17" s="23">
        <f t="shared" si="2"/>
        <v>26</v>
      </c>
      <c r="K17" s="24">
        <f t="shared" si="3"/>
        <v>158</v>
      </c>
      <c r="L17" s="27">
        <f t="shared" si="4"/>
        <v>343</v>
      </c>
      <c r="M17" s="22">
        <v>113</v>
      </c>
      <c r="N17" s="23">
        <f t="shared" si="5"/>
        <v>26</v>
      </c>
      <c r="O17" s="24">
        <f t="shared" si="6"/>
        <v>139</v>
      </c>
      <c r="P17" s="27">
        <f t="shared" si="7"/>
        <v>482</v>
      </c>
      <c r="Q17" s="22">
        <v>169</v>
      </c>
      <c r="R17" s="23">
        <f t="shared" si="8"/>
        <v>26</v>
      </c>
      <c r="S17" s="24">
        <f t="shared" si="9"/>
        <v>195</v>
      </c>
      <c r="T17" s="27">
        <f t="shared" si="10"/>
        <v>677</v>
      </c>
      <c r="U17" s="22">
        <v>143</v>
      </c>
      <c r="V17" s="23">
        <f t="shared" si="11"/>
        <v>26</v>
      </c>
      <c r="W17" s="24">
        <f t="shared" si="12"/>
        <v>169</v>
      </c>
      <c r="X17" s="27">
        <f t="shared" si="13"/>
        <v>846</v>
      </c>
      <c r="Y17" s="22">
        <v>124</v>
      </c>
      <c r="Z17" s="23">
        <f t="shared" si="14"/>
        <v>26</v>
      </c>
      <c r="AA17" s="24">
        <f t="shared" si="15"/>
        <v>150</v>
      </c>
      <c r="AB17" s="25">
        <f t="shared" si="16"/>
        <v>996</v>
      </c>
      <c r="AC17" s="55">
        <f t="shared" si="17"/>
        <v>840</v>
      </c>
      <c r="AD17" s="26">
        <f t="shared" si="19"/>
        <v>140</v>
      </c>
    </row>
    <row r="18" spans="1:30" ht="12.75">
      <c r="A18" s="19">
        <v>15</v>
      </c>
      <c r="B18" s="20" t="s">
        <v>111</v>
      </c>
      <c r="C18" s="20">
        <v>175</v>
      </c>
      <c r="D18" s="21">
        <v>22</v>
      </c>
      <c r="E18" s="28">
        <v>67</v>
      </c>
      <c r="F18" s="22">
        <v>145</v>
      </c>
      <c r="G18" s="23">
        <f t="shared" si="0"/>
        <v>22</v>
      </c>
      <c r="H18" s="24">
        <f t="shared" si="1"/>
        <v>167</v>
      </c>
      <c r="I18" s="22">
        <v>111</v>
      </c>
      <c r="J18" s="23">
        <f t="shared" si="2"/>
        <v>22</v>
      </c>
      <c r="K18" s="24">
        <f t="shared" si="3"/>
        <v>133</v>
      </c>
      <c r="L18" s="27">
        <f t="shared" si="4"/>
        <v>300</v>
      </c>
      <c r="M18" s="22">
        <v>91</v>
      </c>
      <c r="N18" s="23">
        <f t="shared" si="5"/>
        <v>22</v>
      </c>
      <c r="O18" s="24">
        <f t="shared" si="6"/>
        <v>113</v>
      </c>
      <c r="P18" s="27">
        <f t="shared" si="7"/>
        <v>413</v>
      </c>
      <c r="Q18" s="22">
        <v>141</v>
      </c>
      <c r="R18" s="23">
        <f t="shared" si="8"/>
        <v>22</v>
      </c>
      <c r="S18" s="24">
        <f t="shared" si="9"/>
        <v>163</v>
      </c>
      <c r="T18" s="27">
        <f t="shared" si="10"/>
        <v>576</v>
      </c>
      <c r="U18" s="22">
        <v>129</v>
      </c>
      <c r="V18" s="23">
        <f t="shared" si="11"/>
        <v>22</v>
      </c>
      <c r="W18" s="24">
        <f t="shared" si="12"/>
        <v>151</v>
      </c>
      <c r="X18" s="27">
        <f t="shared" si="13"/>
        <v>727</v>
      </c>
      <c r="Y18" s="22">
        <v>170</v>
      </c>
      <c r="Z18" s="23">
        <f t="shared" si="14"/>
        <v>22</v>
      </c>
      <c r="AA18" s="24">
        <f t="shared" si="15"/>
        <v>192</v>
      </c>
      <c r="AB18" s="25">
        <f t="shared" si="16"/>
        <v>919</v>
      </c>
      <c r="AC18" s="55">
        <f t="shared" si="17"/>
        <v>787</v>
      </c>
      <c r="AD18" s="26">
        <f t="shared" si="19"/>
        <v>131.16666666666666</v>
      </c>
    </row>
    <row r="19" spans="1:30" ht="12.75">
      <c r="A19" s="19">
        <v>16</v>
      </c>
      <c r="B19" s="20" t="s">
        <v>115</v>
      </c>
      <c r="C19" s="20">
        <v>171</v>
      </c>
      <c r="D19" s="21">
        <v>26</v>
      </c>
      <c r="E19" s="28">
        <v>70</v>
      </c>
      <c r="F19" s="22">
        <v>119</v>
      </c>
      <c r="G19" s="23">
        <f t="shared" si="0"/>
        <v>26</v>
      </c>
      <c r="H19" s="24">
        <f t="shared" si="1"/>
        <v>145</v>
      </c>
      <c r="I19" s="22">
        <v>115</v>
      </c>
      <c r="J19" s="23">
        <f t="shared" si="2"/>
        <v>26</v>
      </c>
      <c r="K19" s="24">
        <f t="shared" si="3"/>
        <v>141</v>
      </c>
      <c r="L19" s="27">
        <f t="shared" si="4"/>
        <v>286</v>
      </c>
      <c r="M19" s="22">
        <v>144</v>
      </c>
      <c r="N19" s="23">
        <f t="shared" si="5"/>
        <v>26</v>
      </c>
      <c r="O19" s="24">
        <f t="shared" si="6"/>
        <v>170</v>
      </c>
      <c r="P19" s="27">
        <f t="shared" si="7"/>
        <v>456</v>
      </c>
      <c r="Q19" s="22">
        <v>120</v>
      </c>
      <c r="R19" s="23">
        <f t="shared" si="8"/>
        <v>26</v>
      </c>
      <c r="S19" s="24">
        <f t="shared" si="9"/>
        <v>146</v>
      </c>
      <c r="T19" s="27">
        <f t="shared" si="10"/>
        <v>602</v>
      </c>
      <c r="U19" s="22">
        <v>132</v>
      </c>
      <c r="V19" s="23">
        <f t="shared" si="11"/>
        <v>26</v>
      </c>
      <c r="W19" s="24">
        <f t="shared" si="12"/>
        <v>158</v>
      </c>
      <c r="X19" s="27">
        <f t="shared" si="13"/>
        <v>760</v>
      </c>
      <c r="Y19" s="22">
        <v>119</v>
      </c>
      <c r="Z19" s="23">
        <f t="shared" si="14"/>
        <v>26</v>
      </c>
      <c r="AA19" s="24">
        <f t="shared" si="15"/>
        <v>145</v>
      </c>
      <c r="AB19" s="25">
        <f t="shared" si="16"/>
        <v>905</v>
      </c>
      <c r="AC19" s="55">
        <f t="shared" si="17"/>
        <v>749</v>
      </c>
      <c r="AD19" s="26">
        <f t="shared" si="19"/>
        <v>124.83333333333333</v>
      </c>
    </row>
    <row r="20" spans="1:30" ht="12.75">
      <c r="A20" s="19">
        <v>17</v>
      </c>
      <c r="B20" s="20" t="s">
        <v>122</v>
      </c>
      <c r="C20" s="20">
        <v>147</v>
      </c>
      <c r="D20" s="21">
        <v>47</v>
      </c>
      <c r="E20" s="28">
        <v>72</v>
      </c>
      <c r="F20" s="22">
        <v>77</v>
      </c>
      <c r="G20" s="23">
        <f t="shared" si="0"/>
        <v>47</v>
      </c>
      <c r="H20" s="24">
        <f t="shared" si="1"/>
        <v>124</v>
      </c>
      <c r="I20" s="22">
        <v>85</v>
      </c>
      <c r="J20" s="23">
        <f t="shared" si="2"/>
        <v>47</v>
      </c>
      <c r="K20" s="24">
        <f t="shared" si="3"/>
        <v>132</v>
      </c>
      <c r="L20" s="27">
        <f t="shared" si="4"/>
        <v>256</v>
      </c>
      <c r="M20" s="22">
        <v>114</v>
      </c>
      <c r="N20" s="23">
        <f t="shared" si="5"/>
        <v>47</v>
      </c>
      <c r="O20" s="24">
        <f t="shared" si="6"/>
        <v>161</v>
      </c>
      <c r="P20" s="27">
        <f t="shared" si="7"/>
        <v>417</v>
      </c>
      <c r="Q20" s="22">
        <v>94</v>
      </c>
      <c r="R20" s="23">
        <f t="shared" si="8"/>
        <v>47</v>
      </c>
      <c r="S20" s="24">
        <f t="shared" si="9"/>
        <v>141</v>
      </c>
      <c r="T20" s="27">
        <f t="shared" si="10"/>
        <v>558</v>
      </c>
      <c r="U20" s="22">
        <v>130</v>
      </c>
      <c r="V20" s="23">
        <f t="shared" si="11"/>
        <v>47</v>
      </c>
      <c r="W20" s="24">
        <f t="shared" si="12"/>
        <v>177</v>
      </c>
      <c r="X20" s="27">
        <f t="shared" si="13"/>
        <v>735</v>
      </c>
      <c r="Y20" s="22">
        <v>90</v>
      </c>
      <c r="Z20" s="23">
        <f t="shared" si="14"/>
        <v>47</v>
      </c>
      <c r="AA20" s="24">
        <f t="shared" si="15"/>
        <v>137</v>
      </c>
      <c r="AB20" s="25">
        <f t="shared" si="16"/>
        <v>872</v>
      </c>
      <c r="AC20" s="55">
        <f t="shared" si="17"/>
        <v>590</v>
      </c>
      <c r="AD20" s="26">
        <f t="shared" si="19"/>
        <v>98.33333333333333</v>
      </c>
    </row>
  </sheetData>
  <sheetProtection/>
  <mergeCells count="3">
    <mergeCell ref="A1:B1"/>
    <mergeCell ref="F1:Y1"/>
    <mergeCell ref="Z1:AD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showZeros="0" zoomScalePageLayoutView="0" workbookViewId="0" topLeftCell="A1">
      <selection activeCell="K9" sqref="K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72" t="s">
        <v>124</v>
      </c>
      <c r="B1" s="68"/>
      <c r="D1" s="73"/>
      <c r="E1" s="68"/>
      <c r="F1" s="68"/>
      <c r="G1" s="74"/>
      <c r="H1" s="74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109</v>
      </c>
      <c r="C4" s="50">
        <v>66</v>
      </c>
      <c r="D4" s="9">
        <v>182</v>
      </c>
      <c r="E4" s="9">
        <v>157</v>
      </c>
      <c r="F4" s="9">
        <v>170</v>
      </c>
      <c r="G4" s="10">
        <f>SUM(D4:F4)</f>
        <v>509</v>
      </c>
      <c r="H4" s="11">
        <f>AVERAGE(D4:F4)</f>
        <v>169.66666666666666</v>
      </c>
    </row>
    <row r="5" spans="1:8" ht="15">
      <c r="A5" s="6">
        <v>2</v>
      </c>
      <c r="B5" s="7" t="s">
        <v>123</v>
      </c>
      <c r="C5" s="50">
        <v>81</v>
      </c>
      <c r="D5" s="9">
        <v>161</v>
      </c>
      <c r="E5" s="9">
        <v>150</v>
      </c>
      <c r="F5" s="9">
        <v>143</v>
      </c>
      <c r="G5" s="10">
        <f>SUM(D5:F5)</f>
        <v>454</v>
      </c>
      <c r="H5" s="11">
        <f>AVERAGE(D5:F5)</f>
        <v>151.33333333333334</v>
      </c>
    </row>
    <row r="6" spans="1:8" ht="15">
      <c r="A6" s="6">
        <v>3</v>
      </c>
      <c r="B6" s="7" t="s">
        <v>108</v>
      </c>
      <c r="C6" s="50">
        <v>65</v>
      </c>
      <c r="D6" s="9">
        <v>123</v>
      </c>
      <c r="E6" s="9">
        <v>117</v>
      </c>
      <c r="F6" s="9">
        <v>153</v>
      </c>
      <c r="G6" s="10">
        <f>SUM(D6:F6)</f>
        <v>393</v>
      </c>
      <c r="H6" s="11">
        <f>AVERAGE(D6:F6)</f>
        <v>131</v>
      </c>
    </row>
    <row r="7" spans="1:8" ht="15">
      <c r="A7" s="6">
        <v>4</v>
      </c>
      <c r="B7" s="7" t="s">
        <v>114</v>
      </c>
      <c r="C7" s="50">
        <v>69</v>
      </c>
      <c r="D7" s="9">
        <v>103</v>
      </c>
      <c r="E7" s="9">
        <v>124</v>
      </c>
      <c r="F7" s="9">
        <v>109</v>
      </c>
      <c r="G7" s="10">
        <f>SUM(D7:F7)</f>
        <v>336</v>
      </c>
      <c r="H7" s="11">
        <f>AVERAGE(D7:F7)</f>
        <v>112</v>
      </c>
    </row>
    <row r="10" ht="15">
      <c r="B10" s="2" t="s">
        <v>125</v>
      </c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113</v>
      </c>
      <c r="C13" s="51">
        <v>68</v>
      </c>
      <c r="D13" s="9">
        <v>182</v>
      </c>
      <c r="E13" s="9">
        <v>156</v>
      </c>
      <c r="F13" s="9">
        <v>171</v>
      </c>
      <c r="G13" s="10">
        <f>SUM(D13:F13)</f>
        <v>509</v>
      </c>
      <c r="H13" s="11">
        <f>AVERAGE(D13:F13)</f>
        <v>169.66666666666666</v>
      </c>
    </row>
    <row r="14" spans="1:8" ht="15">
      <c r="A14" s="6">
        <v>2</v>
      </c>
      <c r="B14" s="7" t="s">
        <v>106</v>
      </c>
      <c r="C14" s="51">
        <v>62</v>
      </c>
      <c r="D14" s="9">
        <v>154</v>
      </c>
      <c r="E14" s="9">
        <v>163</v>
      </c>
      <c r="F14" s="9">
        <v>166</v>
      </c>
      <c r="G14" s="10">
        <f>SUM(D14:F14)</f>
        <v>483</v>
      </c>
      <c r="H14" s="11">
        <f>AVERAGE(D14:F14)</f>
        <v>161</v>
      </c>
    </row>
    <row r="15" spans="1:8" ht="15">
      <c r="A15" s="6">
        <v>3</v>
      </c>
      <c r="B15" s="7" t="s">
        <v>91</v>
      </c>
      <c r="C15" s="51">
        <v>82</v>
      </c>
      <c r="D15" s="9">
        <v>124</v>
      </c>
      <c r="E15" s="9">
        <v>190</v>
      </c>
      <c r="F15" s="9">
        <v>121</v>
      </c>
      <c r="G15" s="10">
        <f>SUM(D15:F15)</f>
        <v>435</v>
      </c>
      <c r="H15" s="11">
        <f>AVERAGE(D15:F15)</f>
        <v>145</v>
      </c>
    </row>
    <row r="16" spans="1:8" ht="15">
      <c r="A16" s="6">
        <v>4</v>
      </c>
      <c r="B16" s="7" t="s">
        <v>110</v>
      </c>
      <c r="C16" s="51">
        <v>66</v>
      </c>
      <c r="D16" s="9">
        <v>161</v>
      </c>
      <c r="E16" s="9">
        <v>139</v>
      </c>
      <c r="F16" s="9">
        <v>131</v>
      </c>
      <c r="G16" s="10">
        <f>SUM(D16:F16)</f>
        <v>431</v>
      </c>
      <c r="H16" s="11">
        <f>AVERAGE(D16:F16)</f>
        <v>143.66666666666666</v>
      </c>
    </row>
    <row r="18" spans="1:8" ht="15">
      <c r="A18" s="72" t="s">
        <v>47</v>
      </c>
      <c r="B18" s="68"/>
      <c r="D18" s="73"/>
      <c r="E18" s="68"/>
      <c r="F18" s="68"/>
      <c r="G18" s="74"/>
      <c r="H18" s="74"/>
    </row>
    <row r="19" ht="15.75" thickBot="1"/>
    <row r="20" spans="1:8" ht="15.75">
      <c r="A20" s="4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9</v>
      </c>
      <c r="H20" s="5" t="s">
        <v>10</v>
      </c>
    </row>
    <row r="21" spans="1:8" ht="15">
      <c r="A21" s="6">
        <v>1</v>
      </c>
      <c r="B21" s="7" t="s">
        <v>61</v>
      </c>
      <c r="C21" s="8">
        <v>60</v>
      </c>
      <c r="D21" s="9">
        <v>158</v>
      </c>
      <c r="E21" s="9">
        <v>151</v>
      </c>
      <c r="F21" s="9">
        <v>201</v>
      </c>
      <c r="G21" s="10">
        <f>SUM(D21:F21)</f>
        <v>510</v>
      </c>
      <c r="H21" s="11">
        <f>AVERAGE(D21:F21)</f>
        <v>170</v>
      </c>
    </row>
    <row r="22" spans="1:8" ht="15">
      <c r="A22" s="6">
        <v>2</v>
      </c>
      <c r="B22" s="7" t="s">
        <v>68</v>
      </c>
      <c r="C22" s="8">
        <v>65</v>
      </c>
      <c r="D22" s="9">
        <v>127</v>
      </c>
      <c r="E22" s="9">
        <v>209</v>
      </c>
      <c r="F22" s="9">
        <v>146</v>
      </c>
      <c r="G22" s="10">
        <f>SUM(D22:F22)</f>
        <v>482</v>
      </c>
      <c r="H22" s="11">
        <f>AVERAGE(D22:F22)</f>
        <v>160.66666666666666</v>
      </c>
    </row>
    <row r="23" spans="1:8" ht="15">
      <c r="A23" s="6">
        <v>3</v>
      </c>
      <c r="B23" s="7" t="s">
        <v>75</v>
      </c>
      <c r="C23" s="8">
        <v>71</v>
      </c>
      <c r="D23" s="9">
        <v>136</v>
      </c>
      <c r="E23" s="9">
        <v>148</v>
      </c>
      <c r="F23" s="9">
        <v>185</v>
      </c>
      <c r="G23" s="10">
        <f>SUM(D23:F23)</f>
        <v>469</v>
      </c>
      <c r="H23" s="11">
        <f>AVERAGE(D23:F23)</f>
        <v>156.33333333333334</v>
      </c>
    </row>
    <row r="24" spans="1:8" ht="15">
      <c r="A24" s="6">
        <v>4</v>
      </c>
      <c r="B24" s="7" t="s">
        <v>116</v>
      </c>
      <c r="C24" s="8">
        <v>70</v>
      </c>
      <c r="D24" s="9">
        <v>159</v>
      </c>
      <c r="E24" s="9">
        <v>132</v>
      </c>
      <c r="F24" s="9">
        <v>113</v>
      </c>
      <c r="G24" s="10">
        <f>SUM(D24:F24)</f>
        <v>404</v>
      </c>
      <c r="H24" s="11">
        <f>AVERAGE(D24:F24)</f>
        <v>134.66666666666666</v>
      </c>
    </row>
    <row r="26" spans="1:8" ht="15">
      <c r="A26" s="72" t="s">
        <v>48</v>
      </c>
      <c r="B26" s="68"/>
      <c r="D26" s="73"/>
      <c r="E26" s="68"/>
      <c r="F26" s="68"/>
      <c r="G26" s="74"/>
      <c r="H26" s="74"/>
    </row>
    <row r="27" ht="15.75" thickBot="1"/>
    <row r="28" spans="1:8" ht="15.75">
      <c r="A28" s="4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9</v>
      </c>
      <c r="H28" s="5" t="s">
        <v>10</v>
      </c>
    </row>
    <row r="29" spans="1:8" ht="15">
      <c r="A29" s="6">
        <v>1</v>
      </c>
      <c r="B29" s="7" t="s">
        <v>99</v>
      </c>
      <c r="C29" s="52">
        <v>77</v>
      </c>
      <c r="D29" s="9">
        <v>159</v>
      </c>
      <c r="E29" s="9">
        <v>154</v>
      </c>
      <c r="F29" s="9">
        <v>149</v>
      </c>
      <c r="G29" s="10">
        <f>SUM(D29:F29)</f>
        <v>462</v>
      </c>
      <c r="H29" s="11">
        <f>AVERAGE(D29:F29)</f>
        <v>154</v>
      </c>
    </row>
    <row r="30" spans="1:8" ht="15">
      <c r="A30" s="6">
        <v>2</v>
      </c>
      <c r="B30" s="7" t="s">
        <v>102</v>
      </c>
      <c r="C30" s="52">
        <v>81</v>
      </c>
      <c r="D30" s="9">
        <v>132</v>
      </c>
      <c r="E30" s="9">
        <v>159</v>
      </c>
      <c r="F30" s="9">
        <v>158</v>
      </c>
      <c r="G30" s="10">
        <f>SUM(D30:F30)</f>
        <v>449</v>
      </c>
      <c r="H30" s="11">
        <f>AVERAGE(D30:F30)</f>
        <v>149.66666666666666</v>
      </c>
    </row>
    <row r="31" spans="1:8" ht="15">
      <c r="A31" s="6">
        <v>3</v>
      </c>
      <c r="B31" s="7" t="s">
        <v>103</v>
      </c>
      <c r="C31" s="52">
        <v>83</v>
      </c>
      <c r="D31" s="9">
        <v>132</v>
      </c>
      <c r="E31" s="9">
        <v>136</v>
      </c>
      <c r="F31" s="9">
        <v>134</v>
      </c>
      <c r="G31" s="10">
        <f>SUM(D31:F31)</f>
        <v>402</v>
      </c>
      <c r="H31" s="11">
        <f>AVERAGE(D31:F31)</f>
        <v>134</v>
      </c>
    </row>
    <row r="32" spans="1:8" ht="15">
      <c r="A32" s="6">
        <v>4</v>
      </c>
      <c r="B32" s="7" t="s">
        <v>95</v>
      </c>
      <c r="C32" s="52">
        <v>63</v>
      </c>
      <c r="D32" s="9">
        <v>114</v>
      </c>
      <c r="E32" s="9">
        <v>128</v>
      </c>
      <c r="F32" s="9">
        <v>144</v>
      </c>
      <c r="G32" s="10">
        <f>SUM(D32:F32)</f>
        <v>386</v>
      </c>
      <c r="H32" s="11">
        <f>AVERAGE(D32:F32)</f>
        <v>128.66666666666666</v>
      </c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</sheetData>
  <sheetProtection/>
  <mergeCells count="9">
    <mergeCell ref="A26:B26"/>
    <mergeCell ref="D26:F26"/>
    <mergeCell ref="G26:H26"/>
    <mergeCell ref="A1:B1"/>
    <mergeCell ref="D1:F1"/>
    <mergeCell ref="G1:H1"/>
    <mergeCell ref="A18:B18"/>
    <mergeCell ref="D18:F18"/>
    <mergeCell ref="G18:H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Zeros="0" zoomScalePageLayoutView="0" workbookViewId="0" topLeftCell="A1">
      <selection activeCell="B19" sqref="B1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72" t="s">
        <v>46</v>
      </c>
      <c r="B1" s="68"/>
      <c r="D1" s="73"/>
      <c r="E1" s="68"/>
      <c r="F1" s="68"/>
      <c r="G1" s="74"/>
      <c r="H1" s="74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91</v>
      </c>
      <c r="C4" s="50">
        <v>82</v>
      </c>
      <c r="D4" s="9">
        <v>140</v>
      </c>
      <c r="E4" s="9">
        <v>198</v>
      </c>
      <c r="F4" s="9">
        <v>173</v>
      </c>
      <c r="G4" s="10">
        <f>SUM(D4:F4)</f>
        <v>511</v>
      </c>
      <c r="H4" s="11">
        <f>AVERAGE(D4:F4)</f>
        <v>170.33333333333334</v>
      </c>
    </row>
    <row r="5" spans="1:8" ht="15">
      <c r="A5" s="6">
        <v>2</v>
      </c>
      <c r="B5" s="7" t="s">
        <v>110</v>
      </c>
      <c r="C5" s="50">
        <v>66</v>
      </c>
      <c r="D5" s="9">
        <v>177</v>
      </c>
      <c r="E5" s="9">
        <v>195</v>
      </c>
      <c r="F5" s="9">
        <v>138</v>
      </c>
      <c r="G5" s="10">
        <f>SUM(D5:F5)</f>
        <v>510</v>
      </c>
      <c r="H5" s="11">
        <f>AVERAGE(D5:F5)</f>
        <v>170</v>
      </c>
    </row>
    <row r="6" spans="1:8" ht="15">
      <c r="A6" s="6">
        <v>3</v>
      </c>
      <c r="B6" s="7" t="s">
        <v>108</v>
      </c>
      <c r="C6" s="50">
        <v>65</v>
      </c>
      <c r="D6" s="9">
        <v>144</v>
      </c>
      <c r="E6" s="9">
        <v>115</v>
      </c>
      <c r="F6" s="9">
        <v>154</v>
      </c>
      <c r="G6" s="10">
        <f>SUM(D6:F6)</f>
        <v>413</v>
      </c>
      <c r="H6" s="11">
        <f>AVERAGE(D6:F6)</f>
        <v>137.66666666666666</v>
      </c>
    </row>
    <row r="7" spans="1:8" ht="15">
      <c r="A7" s="6">
        <v>4</v>
      </c>
      <c r="B7" s="7" t="s">
        <v>114</v>
      </c>
      <c r="C7" s="50">
        <v>69</v>
      </c>
      <c r="D7" s="9">
        <v>143</v>
      </c>
      <c r="E7" s="9">
        <v>146</v>
      </c>
      <c r="F7" s="9">
        <v>118</v>
      </c>
      <c r="G7" s="10">
        <f>SUM(D7:F7)</f>
        <v>407</v>
      </c>
      <c r="H7" s="11">
        <f>AVERAGE(D7:F7)</f>
        <v>135.66666666666666</v>
      </c>
    </row>
    <row r="9" spans="1:8" ht="15">
      <c r="A9" s="72" t="s">
        <v>47</v>
      </c>
      <c r="B9" s="68"/>
      <c r="D9" s="73"/>
      <c r="E9" s="68"/>
      <c r="F9" s="68"/>
      <c r="G9" s="74"/>
      <c r="H9" s="74"/>
    </row>
    <row r="10" ht="15.75" thickBot="1"/>
    <row r="11" spans="1:8" ht="15.75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9</v>
      </c>
      <c r="H11" s="5" t="s">
        <v>10</v>
      </c>
    </row>
    <row r="12" spans="1:8" ht="15">
      <c r="A12" s="6">
        <v>1</v>
      </c>
      <c r="B12" s="7" t="s">
        <v>68</v>
      </c>
      <c r="C12" s="8">
        <v>65</v>
      </c>
      <c r="D12" s="9">
        <v>172</v>
      </c>
      <c r="E12" s="9">
        <v>199</v>
      </c>
      <c r="F12" s="9">
        <v>159</v>
      </c>
      <c r="G12" s="10">
        <f>SUM(D12:F12)</f>
        <v>530</v>
      </c>
      <c r="H12" s="11">
        <f>AVERAGE(D12:F12)</f>
        <v>176.66666666666666</v>
      </c>
    </row>
    <row r="13" spans="1:8" ht="15">
      <c r="A13" s="6">
        <v>2</v>
      </c>
      <c r="B13" s="7" t="s">
        <v>61</v>
      </c>
      <c r="C13" s="8">
        <v>60</v>
      </c>
      <c r="D13" s="9">
        <v>160</v>
      </c>
      <c r="E13" s="9">
        <v>125</v>
      </c>
      <c r="F13" s="9">
        <v>187</v>
      </c>
      <c r="G13" s="10">
        <f>SUM(D13:F13)</f>
        <v>472</v>
      </c>
      <c r="H13" s="11">
        <f>AVERAGE(D13:F13)</f>
        <v>157.33333333333334</v>
      </c>
    </row>
    <row r="14" spans="1:8" ht="15">
      <c r="A14" s="6">
        <v>3</v>
      </c>
      <c r="B14" s="7" t="s">
        <v>116</v>
      </c>
      <c r="C14" s="8">
        <v>70</v>
      </c>
      <c r="D14" s="9">
        <v>169</v>
      </c>
      <c r="E14" s="9">
        <v>143</v>
      </c>
      <c r="F14" s="9">
        <v>124</v>
      </c>
      <c r="G14" s="10">
        <f>SUM(D14:F14)</f>
        <v>436</v>
      </c>
      <c r="H14" s="11">
        <f>AVERAGE(D14:F14)</f>
        <v>145.33333333333334</v>
      </c>
    </row>
    <row r="15" spans="1:8" ht="15">
      <c r="A15" s="6">
        <v>4</v>
      </c>
      <c r="B15" s="7" t="s">
        <v>75</v>
      </c>
      <c r="C15" s="8">
        <v>71</v>
      </c>
      <c r="D15" s="9">
        <v>150</v>
      </c>
      <c r="E15" s="9">
        <v>102</v>
      </c>
      <c r="F15" s="9">
        <v>157</v>
      </c>
      <c r="G15" s="10">
        <f>SUM(D15:F15)</f>
        <v>409</v>
      </c>
      <c r="H15" s="11">
        <f>AVERAGE(D15:F15)</f>
        <v>136.33333333333334</v>
      </c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</sheetData>
  <sheetProtection/>
  <mergeCells count="6">
    <mergeCell ref="A1:B1"/>
    <mergeCell ref="D1:F1"/>
    <mergeCell ref="G1:H1"/>
    <mergeCell ref="A9:B9"/>
    <mergeCell ref="D9:F9"/>
    <mergeCell ref="G9:H9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3"/>
  <sheetViews>
    <sheetView showZeros="0" zoomScalePageLayoutView="0" workbookViewId="0" topLeftCell="A1">
      <selection activeCell="H5" sqref="H5:H1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72" t="s">
        <v>49</v>
      </c>
      <c r="B2" s="68"/>
      <c r="C2" s="2"/>
      <c r="D2" s="73"/>
      <c r="E2" s="73"/>
      <c r="F2" s="68"/>
      <c r="G2" s="68"/>
      <c r="H2" s="74"/>
      <c r="I2" s="74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50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86</v>
      </c>
      <c r="C5" s="8" t="s">
        <v>134</v>
      </c>
      <c r="D5" s="9">
        <v>1153</v>
      </c>
      <c r="E5" s="9">
        <v>202</v>
      </c>
      <c r="F5" s="9">
        <v>266</v>
      </c>
      <c r="G5" s="9">
        <v>237</v>
      </c>
      <c r="H5" s="10">
        <f aca="true" t="shared" si="0" ref="H5:H13">SUM(D5:G5)</f>
        <v>1858</v>
      </c>
      <c r="I5" s="11">
        <f>H5/9</f>
        <v>206.44444444444446</v>
      </c>
    </row>
    <row r="6" spans="1:9" ht="15">
      <c r="A6" s="6">
        <v>2</v>
      </c>
      <c r="B6" s="7" t="s">
        <v>84</v>
      </c>
      <c r="C6" s="8" t="s">
        <v>145</v>
      </c>
      <c r="D6" s="9">
        <v>1147</v>
      </c>
      <c r="E6" s="9">
        <v>232</v>
      </c>
      <c r="F6" s="9">
        <v>237</v>
      </c>
      <c r="G6" s="9">
        <v>236</v>
      </c>
      <c r="H6" s="10">
        <f t="shared" si="0"/>
        <v>1852</v>
      </c>
      <c r="I6" s="11">
        <f aca="true" t="shared" si="1" ref="I6:I13">H6/9</f>
        <v>205.77777777777777</v>
      </c>
    </row>
    <row r="7" spans="1:9" ht="15">
      <c r="A7" s="6">
        <v>3</v>
      </c>
      <c r="B7" s="7" t="s">
        <v>80</v>
      </c>
      <c r="C7" s="8" t="s">
        <v>130</v>
      </c>
      <c r="D7" s="9">
        <v>1222</v>
      </c>
      <c r="E7" s="9">
        <v>205</v>
      </c>
      <c r="F7" s="9">
        <v>189</v>
      </c>
      <c r="G7" s="9">
        <v>187</v>
      </c>
      <c r="H7" s="10">
        <f t="shared" si="0"/>
        <v>1803</v>
      </c>
      <c r="I7" s="11">
        <f t="shared" si="1"/>
        <v>200.33333333333334</v>
      </c>
    </row>
    <row r="8" spans="1:9" ht="15">
      <c r="A8" s="6">
        <v>4</v>
      </c>
      <c r="B8" s="7" t="s">
        <v>76</v>
      </c>
      <c r="C8" s="8" t="s">
        <v>133</v>
      </c>
      <c r="D8" s="9">
        <v>1167</v>
      </c>
      <c r="E8" s="9">
        <v>176</v>
      </c>
      <c r="F8" s="9">
        <v>202</v>
      </c>
      <c r="G8" s="9">
        <v>232</v>
      </c>
      <c r="H8" s="10">
        <f t="shared" si="0"/>
        <v>1777</v>
      </c>
      <c r="I8" s="11">
        <f t="shared" si="1"/>
        <v>197.44444444444446</v>
      </c>
    </row>
    <row r="9" spans="1:10" ht="15">
      <c r="A9" s="6">
        <v>5</v>
      </c>
      <c r="B9" s="7" t="s">
        <v>82</v>
      </c>
      <c r="C9" s="8" t="s">
        <v>131</v>
      </c>
      <c r="D9" s="9">
        <v>1192</v>
      </c>
      <c r="E9" s="9">
        <v>202</v>
      </c>
      <c r="F9" s="9">
        <v>201</v>
      </c>
      <c r="G9" s="9">
        <v>149</v>
      </c>
      <c r="H9" s="10">
        <f t="shared" si="0"/>
        <v>1744</v>
      </c>
      <c r="I9" s="11">
        <f t="shared" si="1"/>
        <v>193.77777777777777</v>
      </c>
      <c r="J9" s="2">
        <v>18</v>
      </c>
    </row>
    <row r="10" spans="1:10" ht="15">
      <c r="A10" s="6">
        <v>6</v>
      </c>
      <c r="B10" s="7" t="s">
        <v>85</v>
      </c>
      <c r="C10" s="8" t="s">
        <v>132</v>
      </c>
      <c r="D10" s="9">
        <v>1167</v>
      </c>
      <c r="E10" s="9">
        <v>211</v>
      </c>
      <c r="F10" s="9">
        <v>171</v>
      </c>
      <c r="G10" s="9">
        <v>192</v>
      </c>
      <c r="H10" s="10">
        <f t="shared" si="0"/>
        <v>1741</v>
      </c>
      <c r="I10" s="11">
        <f t="shared" si="1"/>
        <v>193.44444444444446</v>
      </c>
      <c r="J10" s="2">
        <v>16</v>
      </c>
    </row>
    <row r="11" spans="1:10" ht="15">
      <c r="A11" s="6">
        <v>7</v>
      </c>
      <c r="B11" s="7" t="s">
        <v>78</v>
      </c>
      <c r="C11" s="8" t="s">
        <v>146</v>
      </c>
      <c r="D11" s="9">
        <v>1136</v>
      </c>
      <c r="E11" s="9">
        <v>202</v>
      </c>
      <c r="F11" s="9">
        <v>204</v>
      </c>
      <c r="G11" s="9">
        <v>170</v>
      </c>
      <c r="H11" s="10">
        <f t="shared" si="0"/>
        <v>1712</v>
      </c>
      <c r="I11" s="11">
        <f t="shared" si="1"/>
        <v>190.22222222222223</v>
      </c>
      <c r="J11" s="2">
        <v>14</v>
      </c>
    </row>
    <row r="12" spans="1:10" ht="15">
      <c r="A12" s="6">
        <v>8</v>
      </c>
      <c r="B12" s="7" t="s">
        <v>63</v>
      </c>
      <c r="C12" s="8" t="s">
        <v>147</v>
      </c>
      <c r="D12" s="9">
        <v>1128</v>
      </c>
      <c r="E12" s="9">
        <v>176</v>
      </c>
      <c r="F12" s="9">
        <v>175</v>
      </c>
      <c r="G12" s="9">
        <v>157</v>
      </c>
      <c r="H12" s="10">
        <f t="shared" si="0"/>
        <v>1636</v>
      </c>
      <c r="I12" s="11">
        <f t="shared" si="1"/>
        <v>181.77777777777777</v>
      </c>
      <c r="J12" s="2">
        <v>12</v>
      </c>
    </row>
    <row r="13" spans="1:10" ht="15">
      <c r="A13" s="6">
        <v>9</v>
      </c>
      <c r="B13" s="7" t="s">
        <v>83</v>
      </c>
      <c r="C13" s="8" t="s">
        <v>135</v>
      </c>
      <c r="D13" s="9">
        <v>1151</v>
      </c>
      <c r="E13" s="9">
        <v>155</v>
      </c>
      <c r="F13" s="9">
        <v>148</v>
      </c>
      <c r="G13" s="9">
        <v>168</v>
      </c>
      <c r="H13" s="10">
        <f t="shared" si="0"/>
        <v>1622</v>
      </c>
      <c r="I13" s="11">
        <f t="shared" si="1"/>
        <v>180.22222222222223</v>
      </c>
      <c r="J13" s="2">
        <v>10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8"/>
  <sheetViews>
    <sheetView showZeros="0" zoomScalePageLayoutView="0" workbookViewId="0" topLeftCell="A1">
      <selection activeCell="H5" sqref="H5:H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72" t="s">
        <v>51</v>
      </c>
      <c r="B2" s="68"/>
      <c r="C2" s="2"/>
      <c r="D2" s="73"/>
      <c r="E2" s="73"/>
      <c r="F2" s="68"/>
      <c r="G2" s="68"/>
      <c r="H2" s="74"/>
      <c r="I2" s="74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50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93</v>
      </c>
      <c r="C5" s="53" t="s">
        <v>137</v>
      </c>
      <c r="D5" s="9">
        <v>1072</v>
      </c>
      <c r="E5" s="9">
        <v>179</v>
      </c>
      <c r="F5" s="9">
        <v>218</v>
      </c>
      <c r="G5" s="9">
        <v>168</v>
      </c>
      <c r="H5" s="10">
        <f>SUM(D5:G5)</f>
        <v>1637</v>
      </c>
      <c r="I5" s="11">
        <f>H5/9</f>
        <v>181.88888888888889</v>
      </c>
    </row>
    <row r="6" spans="1:9" ht="15">
      <c r="A6" s="6">
        <v>2</v>
      </c>
      <c r="B6" s="7" t="s">
        <v>100</v>
      </c>
      <c r="C6" s="53" t="s">
        <v>136</v>
      </c>
      <c r="D6" s="9">
        <v>1095</v>
      </c>
      <c r="E6" s="9">
        <v>165</v>
      </c>
      <c r="F6" s="9">
        <v>160</v>
      </c>
      <c r="G6" s="9">
        <v>169</v>
      </c>
      <c r="H6" s="10">
        <f>SUM(D6:G6)</f>
        <v>1589</v>
      </c>
      <c r="I6" s="11">
        <f>H6/9</f>
        <v>176.55555555555554</v>
      </c>
    </row>
    <row r="7" spans="1:9" ht="15">
      <c r="A7" s="6">
        <v>3</v>
      </c>
      <c r="B7" s="7" t="s">
        <v>103</v>
      </c>
      <c r="C7" s="53" t="s">
        <v>138</v>
      </c>
      <c r="D7" s="9">
        <v>1017</v>
      </c>
      <c r="E7" s="9">
        <v>192</v>
      </c>
      <c r="F7" s="9">
        <v>127</v>
      </c>
      <c r="G7" s="9">
        <v>171</v>
      </c>
      <c r="H7" s="10">
        <f>SUM(D7:G7)</f>
        <v>1507</v>
      </c>
      <c r="I7" s="11">
        <f>H7/9</f>
        <v>167.44444444444446</v>
      </c>
    </row>
    <row r="8" spans="1:9" ht="15">
      <c r="A8" s="6">
        <v>4</v>
      </c>
      <c r="B8" s="7" t="s">
        <v>102</v>
      </c>
      <c r="C8" s="53" t="s">
        <v>139</v>
      </c>
      <c r="D8" s="9">
        <v>992</v>
      </c>
      <c r="E8" s="9">
        <v>133</v>
      </c>
      <c r="F8" s="9">
        <v>134</v>
      </c>
      <c r="G8" s="9">
        <v>146</v>
      </c>
      <c r="H8" s="10">
        <f>SUM(D8:G8)</f>
        <v>1405</v>
      </c>
      <c r="I8" s="11">
        <f>H8/9</f>
        <v>156.11111111111111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R4" sqref="R4:R8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4.8515625" style="15" customWidth="1"/>
    <col min="7" max="7" width="5.28125" style="15" bestFit="1" customWidth="1"/>
    <col min="8" max="8" width="5.140625" style="15" bestFit="1" customWidth="1"/>
    <col min="9" max="9" width="7.00390625" style="15" bestFit="1" customWidth="1"/>
    <col min="10" max="10" width="7.00390625" style="15" customWidth="1"/>
    <col min="11" max="11" width="7.00390625" style="15" bestFit="1" customWidth="1"/>
    <col min="12" max="12" width="5.140625" style="15" bestFit="1" customWidth="1"/>
    <col min="13" max="13" width="7.00390625" style="15" bestFit="1" customWidth="1"/>
    <col min="14" max="14" width="8.00390625" style="15" customWidth="1"/>
    <col min="15" max="15" width="7.00390625" style="15" bestFit="1" customWidth="1"/>
    <col min="16" max="16" width="5.140625" style="15" bestFit="1" customWidth="1"/>
    <col min="17" max="17" width="7.00390625" style="15" bestFit="1" customWidth="1"/>
    <col min="18" max="18" width="7.28125" style="15" customWidth="1"/>
    <col min="19" max="19" width="7.00390625" style="15" bestFit="1" customWidth="1"/>
    <col min="20" max="22" width="7.00390625" style="15" customWidth="1"/>
    <col min="23" max="23" width="7.00390625" style="15" bestFit="1" customWidth="1"/>
    <col min="24" max="26" width="7.00390625" style="15" customWidth="1"/>
    <col min="27" max="27" width="7.00390625" style="15" bestFit="1" customWidth="1"/>
    <col min="28" max="29" width="7.00390625" style="15" customWidth="1"/>
    <col min="30" max="30" width="5.00390625" style="15" bestFit="1" customWidth="1"/>
    <col min="31" max="31" width="7.28125" style="15" bestFit="1" customWidth="1"/>
    <col min="32" max="16384" width="9.140625" style="15" customWidth="1"/>
  </cols>
  <sheetData>
    <row r="1" spans="1:31" ht="13.5">
      <c r="A1" s="75" t="s">
        <v>13</v>
      </c>
      <c r="B1" s="76"/>
      <c r="C1" s="14"/>
      <c r="D1" s="14"/>
      <c r="G1" s="77"/>
      <c r="H1" s="77"/>
      <c r="I1" s="77"/>
      <c r="J1" s="77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8"/>
      <c r="AC1" s="68"/>
      <c r="AD1" s="68"/>
      <c r="AE1" s="68"/>
    </row>
    <row r="2" ht="13.5" thickBot="1"/>
    <row r="3" spans="1:2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52</v>
      </c>
      <c r="G3" s="17" t="s">
        <v>3</v>
      </c>
      <c r="H3" s="17" t="s">
        <v>14</v>
      </c>
      <c r="I3" s="17" t="s">
        <v>15</v>
      </c>
      <c r="J3" s="17" t="s">
        <v>53</v>
      </c>
      <c r="K3" s="17" t="s">
        <v>4</v>
      </c>
      <c r="L3" s="17" t="s">
        <v>14</v>
      </c>
      <c r="M3" s="17" t="s">
        <v>16</v>
      </c>
      <c r="N3" s="17" t="s">
        <v>54</v>
      </c>
      <c r="O3" s="17" t="s">
        <v>5</v>
      </c>
      <c r="P3" s="17" t="s">
        <v>14</v>
      </c>
      <c r="Q3" s="17" t="s">
        <v>18</v>
      </c>
      <c r="R3" s="56" t="s">
        <v>55</v>
      </c>
      <c r="S3" s="17" t="s">
        <v>56</v>
      </c>
      <c r="T3" s="58" t="s">
        <v>10</v>
      </c>
    </row>
    <row r="4" spans="1:20" ht="12.75">
      <c r="A4" s="19">
        <v>1</v>
      </c>
      <c r="B4" s="20" t="s">
        <v>110</v>
      </c>
      <c r="C4" s="20">
        <v>135</v>
      </c>
      <c r="D4" s="21">
        <v>58</v>
      </c>
      <c r="E4" s="28" t="s">
        <v>140</v>
      </c>
      <c r="F4" s="28">
        <v>1289</v>
      </c>
      <c r="G4" s="22">
        <v>153</v>
      </c>
      <c r="H4" s="23">
        <f>D4</f>
        <v>58</v>
      </c>
      <c r="I4" s="54">
        <f>SUM(G4:H4)</f>
        <v>211</v>
      </c>
      <c r="J4" s="24">
        <f>F4+I4</f>
        <v>1500</v>
      </c>
      <c r="K4" s="22">
        <v>161</v>
      </c>
      <c r="L4" s="23">
        <f>D4</f>
        <v>58</v>
      </c>
      <c r="M4" s="24">
        <f>SUM(K4:L4)</f>
        <v>219</v>
      </c>
      <c r="N4" s="27">
        <f>J4+M4</f>
        <v>1719</v>
      </c>
      <c r="O4" s="22">
        <v>149</v>
      </c>
      <c r="P4" s="23">
        <f>D4</f>
        <v>58</v>
      </c>
      <c r="Q4" s="24">
        <f>SUM(O4:P4)</f>
        <v>207</v>
      </c>
      <c r="R4" s="57">
        <f>N4+Q4</f>
        <v>1926</v>
      </c>
      <c r="S4" s="60">
        <f>R4-(P4*9)</f>
        <v>1404</v>
      </c>
      <c r="T4" s="59">
        <f>S4/9</f>
        <v>156</v>
      </c>
    </row>
    <row r="5" spans="1:20" ht="12.75">
      <c r="A5" s="19">
        <v>2</v>
      </c>
      <c r="B5" s="20" t="s">
        <v>106</v>
      </c>
      <c r="C5" s="20">
        <v>149</v>
      </c>
      <c r="D5" s="21">
        <v>45</v>
      </c>
      <c r="E5" s="28" t="s">
        <v>141</v>
      </c>
      <c r="F5" s="28">
        <v>1244</v>
      </c>
      <c r="G5" s="22">
        <v>118</v>
      </c>
      <c r="H5" s="23">
        <f>D5</f>
        <v>45</v>
      </c>
      <c r="I5" s="54">
        <f>SUM(G5:H5)</f>
        <v>163</v>
      </c>
      <c r="J5" s="24">
        <f>F5+I5</f>
        <v>1407</v>
      </c>
      <c r="K5" s="22">
        <v>123</v>
      </c>
      <c r="L5" s="23">
        <f>D5</f>
        <v>45</v>
      </c>
      <c r="M5" s="24">
        <f>SUM(K5:L5)</f>
        <v>168</v>
      </c>
      <c r="N5" s="27">
        <f>J5+M5</f>
        <v>1575</v>
      </c>
      <c r="O5" s="22">
        <v>189</v>
      </c>
      <c r="P5" s="23">
        <f>D5</f>
        <v>45</v>
      </c>
      <c r="Q5" s="24">
        <f>SUM(O5:P5)</f>
        <v>234</v>
      </c>
      <c r="R5" s="57">
        <f>N5+Q5</f>
        <v>1809</v>
      </c>
      <c r="S5" s="60">
        <f>R5-(P5*9)</f>
        <v>1404</v>
      </c>
      <c r="T5" s="59">
        <f>S5/9</f>
        <v>156</v>
      </c>
    </row>
    <row r="6" spans="1:20" ht="12.75">
      <c r="A6" s="19">
        <v>3</v>
      </c>
      <c r="B6" s="20" t="s">
        <v>118</v>
      </c>
      <c r="C6" s="20">
        <v>145</v>
      </c>
      <c r="D6" s="21">
        <v>49</v>
      </c>
      <c r="E6" s="28" t="s">
        <v>143</v>
      </c>
      <c r="F6" s="28">
        <v>1170</v>
      </c>
      <c r="G6" s="22">
        <v>110</v>
      </c>
      <c r="H6" s="23">
        <f>D6</f>
        <v>49</v>
      </c>
      <c r="I6" s="54">
        <f>SUM(G6:H6)</f>
        <v>159</v>
      </c>
      <c r="J6" s="24">
        <f>F6+I6</f>
        <v>1329</v>
      </c>
      <c r="K6" s="22">
        <v>141</v>
      </c>
      <c r="L6" s="23">
        <f>D6</f>
        <v>49</v>
      </c>
      <c r="M6" s="24">
        <f>SUM(K6:L6)</f>
        <v>190</v>
      </c>
      <c r="N6" s="27">
        <f>J6+M6</f>
        <v>1519</v>
      </c>
      <c r="O6" s="22">
        <v>189</v>
      </c>
      <c r="P6" s="23">
        <f>D6</f>
        <v>49</v>
      </c>
      <c r="Q6" s="24">
        <f>SUM(O6:P6)</f>
        <v>238</v>
      </c>
      <c r="R6" s="57">
        <f>N6+Q6</f>
        <v>1757</v>
      </c>
      <c r="S6" s="60">
        <f>R6-(P6*9)</f>
        <v>1316</v>
      </c>
      <c r="T6" s="59">
        <f>S6/9</f>
        <v>146.22222222222223</v>
      </c>
    </row>
    <row r="7" spans="1:23" ht="12.75">
      <c r="A7" s="19">
        <v>4</v>
      </c>
      <c r="B7" s="20" t="s">
        <v>119</v>
      </c>
      <c r="C7" s="20">
        <v>123</v>
      </c>
      <c r="D7" s="21">
        <v>69</v>
      </c>
      <c r="E7" s="28" t="s">
        <v>144</v>
      </c>
      <c r="F7" s="28">
        <v>1165</v>
      </c>
      <c r="G7" s="22">
        <v>121</v>
      </c>
      <c r="H7" s="23">
        <f>D7</f>
        <v>69</v>
      </c>
      <c r="I7" s="54">
        <f>SUM(G7:H7)</f>
        <v>190</v>
      </c>
      <c r="J7" s="24">
        <f>F7+I7</f>
        <v>1355</v>
      </c>
      <c r="K7" s="22">
        <v>108</v>
      </c>
      <c r="L7" s="23">
        <f>D7</f>
        <v>69</v>
      </c>
      <c r="M7" s="24">
        <f>SUM(K7:L7)</f>
        <v>177</v>
      </c>
      <c r="N7" s="27">
        <f>J7+M7</f>
        <v>1532</v>
      </c>
      <c r="O7" s="22">
        <v>112</v>
      </c>
      <c r="P7" s="23">
        <f>D7</f>
        <v>69</v>
      </c>
      <c r="Q7" s="24">
        <f>SUM(O7:P7)</f>
        <v>181</v>
      </c>
      <c r="R7" s="57">
        <f>N7+Q7</f>
        <v>1713</v>
      </c>
      <c r="S7" s="60">
        <f>R7-(P7*9)</f>
        <v>1092</v>
      </c>
      <c r="T7" s="59">
        <f>S7/9</f>
        <v>121.33333333333333</v>
      </c>
      <c r="U7" s="15">
        <v>42</v>
      </c>
      <c r="W7" s="65" t="s">
        <v>156</v>
      </c>
    </row>
    <row r="8" spans="1:25" ht="12.75">
      <c r="A8" s="19">
        <v>5</v>
      </c>
      <c r="B8" s="20" t="s">
        <v>113</v>
      </c>
      <c r="C8" s="20">
        <v>166</v>
      </c>
      <c r="D8" s="21">
        <v>30</v>
      </c>
      <c r="E8" s="28" t="s">
        <v>142</v>
      </c>
      <c r="F8" s="28">
        <v>1202</v>
      </c>
      <c r="G8" s="22">
        <v>175</v>
      </c>
      <c r="H8" s="23">
        <f>D8</f>
        <v>30</v>
      </c>
      <c r="I8" s="54">
        <f>SUM(G8:H8)</f>
        <v>205</v>
      </c>
      <c r="J8" s="24">
        <f>F8+I8</f>
        <v>1407</v>
      </c>
      <c r="K8" s="22">
        <v>110</v>
      </c>
      <c r="L8" s="23">
        <f>D8</f>
        <v>30</v>
      </c>
      <c r="M8" s="24">
        <f>SUM(K8:L8)</f>
        <v>140</v>
      </c>
      <c r="N8" s="27">
        <f>J8+M8</f>
        <v>1547</v>
      </c>
      <c r="O8" s="22">
        <v>136</v>
      </c>
      <c r="P8" s="23">
        <f>D8</f>
        <v>30</v>
      </c>
      <c r="Q8" s="24">
        <f>SUM(O8:P8)</f>
        <v>166</v>
      </c>
      <c r="R8" s="57">
        <f>N8+Q8</f>
        <v>1713</v>
      </c>
      <c r="S8" s="60">
        <f>R8-(P8*9)</f>
        <v>1443</v>
      </c>
      <c r="T8" s="59">
        <f>S8/9</f>
        <v>160.33333333333334</v>
      </c>
      <c r="U8" s="15">
        <v>34</v>
      </c>
      <c r="W8" s="65" t="s">
        <v>157</v>
      </c>
      <c r="Y8" s="15" t="s">
        <v>158</v>
      </c>
    </row>
  </sheetData>
  <sheetProtection/>
  <mergeCells count="3">
    <mergeCell ref="A1:B1"/>
    <mergeCell ref="G1:AA1"/>
    <mergeCell ref="AB1:A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2021-09-26T18:56:12Z</cp:lastPrinted>
  <dcterms:created xsi:type="dcterms:W3CDTF">2010-09-08T14:50:21Z</dcterms:created>
  <dcterms:modified xsi:type="dcterms:W3CDTF">2021-09-27T22:43:13Z</dcterms:modified>
  <cp:category/>
  <cp:version/>
  <cp:contentType/>
  <cp:contentStatus/>
</cp:coreProperties>
</file>